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Oldeboom\Desktop\"/>
    </mc:Choice>
  </mc:AlternateContent>
  <xr:revisionPtr revIDLastSave="0" documentId="13_ncr:1_{6A25B20B-EAF6-4118-AB9B-80CF1478D895}" xr6:coauthVersionLast="45" xr6:coauthVersionMax="45" xr10:uidLastSave="{00000000-0000-0000-0000-000000000000}"/>
  <bookViews>
    <workbookView xWindow="-108" yWindow="-108" windowWidth="23256" windowHeight="12720" tabRatio="717" xr2:uid="{F833A8B8-2E86-49E3-AB7D-2E1286D9EB19}"/>
  </bookViews>
  <sheets>
    <sheet name="DUPLICATE" sheetId="18" r:id="rId1"/>
    <sheet name="KPI Dashboard" sheetId="15" r:id="rId2"/>
    <sheet name="KPI summary graph" sheetId="9" r:id="rId3"/>
    <sheet name="KPI Training attendance" sheetId="17" state="hidden" r:id="rId4"/>
    <sheet name="KPI0 Assets reporting" sheetId="8" r:id="rId5"/>
    <sheet name="KPI1 Fleet asset" sheetId="11" r:id="rId6"/>
    <sheet name="KPI2 Drivers" sheetId="13" r:id="rId7"/>
    <sheet name="KPI3 Maintenance" sheetId="14" r:id="rId8"/>
    <sheet name="KPI4 Speeding" sheetId="16" r:id="rId9"/>
  </sheets>
  <definedNames>
    <definedName name="_xlnm._FilterDatabase" localSheetId="4" hidden="1">'KPI0 Assets reporting'!$C$1:$I$358</definedName>
    <definedName name="_xlnm._FilterDatabase" localSheetId="8" hidden="1">'KPI4 Speeding'!$A$2:$P$360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8" l="1"/>
  <c r="E6" i="18"/>
  <c r="E7" i="18"/>
  <c r="E8" i="18"/>
  <c r="E2" i="18" l="1"/>
  <c r="T76" i="18"/>
  <c r="S76" i="18"/>
  <c r="R76" i="18"/>
  <c r="Q76" i="18"/>
  <c r="P76" i="18"/>
  <c r="U76" i="18" s="1"/>
  <c r="G76" i="18"/>
  <c r="F76" i="18"/>
  <c r="D76" i="18"/>
  <c r="T75" i="18"/>
  <c r="S75" i="18"/>
  <c r="R75" i="18"/>
  <c r="Q75" i="18"/>
  <c r="P75" i="18"/>
  <c r="G75" i="18"/>
  <c r="F75" i="18"/>
  <c r="J75" i="18" s="1"/>
  <c r="D75" i="18"/>
  <c r="T74" i="18"/>
  <c r="S74" i="18"/>
  <c r="R74" i="18"/>
  <c r="Q74" i="18"/>
  <c r="P74" i="18"/>
  <c r="G74" i="18"/>
  <c r="F74" i="18"/>
  <c r="D74" i="18"/>
  <c r="T73" i="18"/>
  <c r="S73" i="18"/>
  <c r="R73" i="18"/>
  <c r="Q73" i="18"/>
  <c r="P73" i="18"/>
  <c r="G73" i="18"/>
  <c r="F73" i="18"/>
  <c r="D73" i="18"/>
  <c r="T72" i="18"/>
  <c r="S72" i="18"/>
  <c r="R72" i="18"/>
  <c r="Q72" i="18"/>
  <c r="P72" i="18"/>
  <c r="G72" i="18"/>
  <c r="F72" i="18"/>
  <c r="D72" i="18"/>
  <c r="T71" i="18"/>
  <c r="S71" i="18"/>
  <c r="R71" i="18"/>
  <c r="Q71" i="18"/>
  <c r="P71" i="18"/>
  <c r="G71" i="18"/>
  <c r="F71" i="18"/>
  <c r="D71" i="18"/>
  <c r="T70" i="18"/>
  <c r="S70" i="18"/>
  <c r="R70" i="18"/>
  <c r="Q70" i="18"/>
  <c r="P70" i="18"/>
  <c r="G70" i="18"/>
  <c r="F70" i="18"/>
  <c r="D70" i="18"/>
  <c r="T69" i="18"/>
  <c r="S69" i="18"/>
  <c r="R69" i="18"/>
  <c r="Q69" i="18"/>
  <c r="V69" i="18" s="1"/>
  <c r="P69" i="18"/>
  <c r="G69" i="18"/>
  <c r="F69" i="18"/>
  <c r="D69" i="18"/>
  <c r="T68" i="18"/>
  <c r="S68" i="18"/>
  <c r="R68" i="18"/>
  <c r="Q68" i="18"/>
  <c r="P68" i="18"/>
  <c r="G68" i="18"/>
  <c r="F68" i="18"/>
  <c r="D68" i="18"/>
  <c r="T67" i="18"/>
  <c r="S67" i="18"/>
  <c r="R67" i="18"/>
  <c r="Q67" i="18"/>
  <c r="V67" i="18" s="1"/>
  <c r="P67" i="18"/>
  <c r="G67" i="18"/>
  <c r="F67" i="18"/>
  <c r="D67" i="18"/>
  <c r="T66" i="18"/>
  <c r="S66" i="18"/>
  <c r="R66" i="18"/>
  <c r="Q66" i="18"/>
  <c r="V66" i="18" s="1"/>
  <c r="P66" i="18"/>
  <c r="G66" i="18"/>
  <c r="F66" i="18"/>
  <c r="D66" i="18"/>
  <c r="T65" i="18"/>
  <c r="S65" i="18"/>
  <c r="R65" i="18"/>
  <c r="Q65" i="18"/>
  <c r="V65" i="18" s="1"/>
  <c r="P65" i="18"/>
  <c r="G65" i="18"/>
  <c r="F65" i="18"/>
  <c r="D65" i="18"/>
  <c r="T64" i="18"/>
  <c r="S64" i="18"/>
  <c r="R64" i="18"/>
  <c r="Q64" i="18"/>
  <c r="V64" i="18" s="1"/>
  <c r="P64" i="18"/>
  <c r="G64" i="18"/>
  <c r="F64" i="18"/>
  <c r="D64" i="18"/>
  <c r="A64" i="18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T63" i="18"/>
  <c r="S63" i="18"/>
  <c r="R63" i="18"/>
  <c r="Q63" i="18"/>
  <c r="P63" i="18"/>
  <c r="G63" i="18"/>
  <c r="F63" i="18"/>
  <c r="D63" i="18"/>
  <c r="T58" i="18"/>
  <c r="S58" i="18"/>
  <c r="R58" i="18"/>
  <c r="Q58" i="18"/>
  <c r="P58" i="18"/>
  <c r="G58" i="18"/>
  <c r="F58" i="18"/>
  <c r="D58" i="18"/>
  <c r="T57" i="18"/>
  <c r="S57" i="18"/>
  <c r="R57" i="18"/>
  <c r="Q57" i="18"/>
  <c r="P57" i="18"/>
  <c r="G57" i="18"/>
  <c r="F57" i="18"/>
  <c r="D57" i="18"/>
  <c r="T56" i="18"/>
  <c r="S56" i="18"/>
  <c r="R56" i="18"/>
  <c r="Q56" i="18"/>
  <c r="P56" i="18"/>
  <c r="G56" i="18"/>
  <c r="F56" i="18"/>
  <c r="D56" i="18"/>
  <c r="T55" i="18"/>
  <c r="S55" i="18"/>
  <c r="R55" i="18"/>
  <c r="Q55" i="18"/>
  <c r="P55" i="18"/>
  <c r="G55" i="18"/>
  <c r="F55" i="18"/>
  <c r="D55" i="18"/>
  <c r="T54" i="18"/>
  <c r="S54" i="18"/>
  <c r="R54" i="18"/>
  <c r="Q54" i="18"/>
  <c r="P54" i="18"/>
  <c r="G54" i="18"/>
  <c r="F54" i="18"/>
  <c r="D54" i="18"/>
  <c r="T53" i="18"/>
  <c r="S53" i="18"/>
  <c r="R53" i="18"/>
  <c r="Q53" i="18"/>
  <c r="P53" i="18"/>
  <c r="G53" i="18"/>
  <c r="F53" i="18"/>
  <c r="D53" i="18"/>
  <c r="T52" i="18"/>
  <c r="S52" i="18"/>
  <c r="R52" i="18"/>
  <c r="Q52" i="18"/>
  <c r="P52" i="18"/>
  <c r="G52" i="18"/>
  <c r="F52" i="18"/>
  <c r="D52" i="18"/>
  <c r="T51" i="18"/>
  <c r="S51" i="18"/>
  <c r="R51" i="18"/>
  <c r="Q51" i="18"/>
  <c r="P51" i="18"/>
  <c r="G51" i="18"/>
  <c r="F51" i="18"/>
  <c r="D51" i="18"/>
  <c r="T50" i="18"/>
  <c r="S50" i="18"/>
  <c r="R50" i="18"/>
  <c r="Q50" i="18"/>
  <c r="P50" i="18"/>
  <c r="G50" i="18"/>
  <c r="F50" i="18"/>
  <c r="D50" i="18"/>
  <c r="T49" i="18"/>
  <c r="S49" i="18"/>
  <c r="R49" i="18"/>
  <c r="Q49" i="18"/>
  <c r="P49" i="18"/>
  <c r="G49" i="18"/>
  <c r="F49" i="18"/>
  <c r="D49" i="18"/>
  <c r="T48" i="18"/>
  <c r="S48" i="18"/>
  <c r="R48" i="18"/>
  <c r="Q48" i="18"/>
  <c r="P48" i="18"/>
  <c r="G48" i="18"/>
  <c r="F48" i="18"/>
  <c r="D48" i="18"/>
  <c r="A48" i="18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T47" i="18"/>
  <c r="S47" i="18"/>
  <c r="R47" i="18"/>
  <c r="Q47" i="18"/>
  <c r="P47" i="18"/>
  <c r="G47" i="18"/>
  <c r="F47" i="18"/>
  <c r="D47" i="18"/>
  <c r="T42" i="18"/>
  <c r="S42" i="18"/>
  <c r="R42" i="18"/>
  <c r="Q42" i="18"/>
  <c r="P42" i="18"/>
  <c r="G42" i="18"/>
  <c r="F42" i="18"/>
  <c r="D42" i="18"/>
  <c r="T41" i="18"/>
  <c r="S41" i="18"/>
  <c r="R41" i="18"/>
  <c r="Q41" i="18"/>
  <c r="P41" i="18"/>
  <c r="G41" i="18"/>
  <c r="F41" i="18"/>
  <c r="D41" i="18"/>
  <c r="T40" i="18"/>
  <c r="S40" i="18"/>
  <c r="R40" i="18"/>
  <c r="Q40" i="18"/>
  <c r="P40" i="18"/>
  <c r="G40" i="18"/>
  <c r="F40" i="18"/>
  <c r="D40" i="18"/>
  <c r="T39" i="18"/>
  <c r="S39" i="18"/>
  <c r="R39" i="18"/>
  <c r="Q39" i="18"/>
  <c r="P39" i="18"/>
  <c r="G39" i="18"/>
  <c r="F39" i="18"/>
  <c r="D39" i="18"/>
  <c r="T38" i="18"/>
  <c r="S38" i="18"/>
  <c r="R38" i="18"/>
  <c r="Q38" i="18"/>
  <c r="P38" i="18"/>
  <c r="U38" i="18" s="1"/>
  <c r="G38" i="18"/>
  <c r="F38" i="18"/>
  <c r="D38" i="18"/>
  <c r="T37" i="18"/>
  <c r="S37" i="18"/>
  <c r="R37" i="18"/>
  <c r="Q37" i="18"/>
  <c r="P37" i="18"/>
  <c r="G37" i="18"/>
  <c r="F37" i="18"/>
  <c r="D37" i="18"/>
  <c r="T36" i="18"/>
  <c r="S36" i="18"/>
  <c r="R36" i="18"/>
  <c r="Q36" i="18"/>
  <c r="P36" i="18"/>
  <c r="G36" i="18"/>
  <c r="F36" i="18"/>
  <c r="D36" i="18"/>
  <c r="T35" i="18"/>
  <c r="S35" i="18"/>
  <c r="R35" i="18"/>
  <c r="Q35" i="18"/>
  <c r="P35" i="18"/>
  <c r="G35" i="18"/>
  <c r="F35" i="18"/>
  <c r="D35" i="18"/>
  <c r="T34" i="18"/>
  <c r="S34" i="18"/>
  <c r="R34" i="18"/>
  <c r="Q34" i="18"/>
  <c r="P34" i="18"/>
  <c r="G34" i="18"/>
  <c r="F34" i="18"/>
  <c r="D34" i="18"/>
  <c r="T33" i="18"/>
  <c r="S33" i="18"/>
  <c r="R33" i="18"/>
  <c r="Q33" i="18"/>
  <c r="P33" i="18"/>
  <c r="G33" i="18"/>
  <c r="F33" i="18"/>
  <c r="D33" i="18"/>
  <c r="T32" i="18"/>
  <c r="S32" i="18"/>
  <c r="R32" i="18"/>
  <c r="Q32" i="18"/>
  <c r="P32" i="18"/>
  <c r="G32" i="18"/>
  <c r="F32" i="18"/>
  <c r="D32" i="18"/>
  <c r="T31" i="18"/>
  <c r="S31" i="18"/>
  <c r="R31" i="18"/>
  <c r="Q31" i="18"/>
  <c r="P31" i="18"/>
  <c r="G31" i="18"/>
  <c r="F31" i="18"/>
  <c r="D31" i="18"/>
  <c r="T30" i="18"/>
  <c r="S30" i="18"/>
  <c r="R30" i="18"/>
  <c r="Q30" i="18"/>
  <c r="P30" i="18"/>
  <c r="G30" i="18"/>
  <c r="F30" i="18"/>
  <c r="D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T29" i="18"/>
  <c r="S29" i="18"/>
  <c r="R29" i="18"/>
  <c r="Q29" i="18"/>
  <c r="P29" i="18"/>
  <c r="G29" i="18"/>
  <c r="F29" i="18"/>
  <c r="D29" i="18"/>
  <c r="T24" i="18"/>
  <c r="S24" i="18"/>
  <c r="R24" i="18"/>
  <c r="Q24" i="18"/>
  <c r="P24" i="18"/>
  <c r="G24" i="18"/>
  <c r="F24" i="18"/>
  <c r="D24" i="18"/>
  <c r="T23" i="18"/>
  <c r="S23" i="18"/>
  <c r="R23" i="18"/>
  <c r="Q23" i="18"/>
  <c r="P23" i="18"/>
  <c r="G23" i="18"/>
  <c r="F23" i="18"/>
  <c r="D23" i="18"/>
  <c r="T22" i="18"/>
  <c r="S22" i="18"/>
  <c r="R22" i="18"/>
  <c r="Q22" i="18"/>
  <c r="P22" i="18"/>
  <c r="G22" i="18"/>
  <c r="F22" i="18"/>
  <c r="D22" i="18"/>
  <c r="T21" i="18"/>
  <c r="S21" i="18"/>
  <c r="R21" i="18"/>
  <c r="Q21" i="18"/>
  <c r="P21" i="18"/>
  <c r="G21" i="18"/>
  <c r="F21" i="18"/>
  <c r="D21" i="18"/>
  <c r="T20" i="18"/>
  <c r="S20" i="18"/>
  <c r="R20" i="18"/>
  <c r="Q20" i="18"/>
  <c r="P20" i="18"/>
  <c r="G20" i="18"/>
  <c r="F20" i="18"/>
  <c r="D20" i="18"/>
  <c r="T19" i="18"/>
  <c r="S19" i="18"/>
  <c r="R19" i="18"/>
  <c r="Q19" i="18"/>
  <c r="P19" i="18"/>
  <c r="G19" i="18"/>
  <c r="F19" i="18"/>
  <c r="D19" i="18"/>
  <c r="T18" i="18"/>
  <c r="S18" i="18"/>
  <c r="R18" i="18"/>
  <c r="Q18" i="18"/>
  <c r="P18" i="18"/>
  <c r="G18" i="18"/>
  <c r="F18" i="18"/>
  <c r="D18" i="18"/>
  <c r="T17" i="18"/>
  <c r="S17" i="18"/>
  <c r="R17" i="18"/>
  <c r="Q17" i="18"/>
  <c r="P17" i="18"/>
  <c r="G17" i="18"/>
  <c r="F17" i="18"/>
  <c r="D17" i="18"/>
  <c r="T16" i="18"/>
  <c r="S16" i="18"/>
  <c r="R16" i="18"/>
  <c r="Q16" i="18"/>
  <c r="P16" i="18"/>
  <c r="U16" i="18" s="1"/>
  <c r="G16" i="18"/>
  <c r="F16" i="18"/>
  <c r="D16" i="18"/>
  <c r="T15" i="18"/>
  <c r="S15" i="18"/>
  <c r="R15" i="18"/>
  <c r="Q15" i="18"/>
  <c r="P15" i="18"/>
  <c r="G15" i="18"/>
  <c r="F15" i="18"/>
  <c r="D15" i="18"/>
  <c r="T14" i="18"/>
  <c r="S14" i="18"/>
  <c r="R14" i="18"/>
  <c r="Q14" i="18"/>
  <c r="P14" i="18"/>
  <c r="G14" i="18"/>
  <c r="F14" i="18"/>
  <c r="D14" i="18"/>
  <c r="Z10" i="18"/>
  <c r="AA10" i="18" s="1"/>
  <c r="V9" i="18"/>
  <c r="T8" i="18"/>
  <c r="S8" i="18"/>
  <c r="R8" i="18"/>
  <c r="Q8" i="18"/>
  <c r="P8" i="18"/>
  <c r="G8" i="18"/>
  <c r="F8" i="18"/>
  <c r="D8" i="18"/>
  <c r="T7" i="18"/>
  <c r="S7" i="18"/>
  <c r="R7" i="18"/>
  <c r="Q7" i="18"/>
  <c r="V7" i="18" s="1"/>
  <c r="P7" i="18"/>
  <c r="G7" i="18"/>
  <c r="F7" i="18"/>
  <c r="D7" i="18"/>
  <c r="T6" i="18"/>
  <c r="S6" i="18"/>
  <c r="R6" i="18"/>
  <c r="Q6" i="18"/>
  <c r="V6" i="18" s="1"/>
  <c r="P6" i="18"/>
  <c r="G6" i="18"/>
  <c r="F6" i="18"/>
  <c r="D6" i="18"/>
  <c r="T5" i="18"/>
  <c r="S5" i="18"/>
  <c r="R5" i="18"/>
  <c r="Q5" i="18"/>
  <c r="P5" i="18"/>
  <c r="G5" i="18"/>
  <c r="F5" i="18"/>
  <c r="D5" i="18"/>
  <c r="U47" i="18" l="1"/>
  <c r="V40" i="18"/>
  <c r="V41" i="18"/>
  <c r="V48" i="18"/>
  <c r="V52" i="18"/>
  <c r="V53" i="18"/>
  <c r="V55" i="18"/>
  <c r="V58" i="18"/>
  <c r="U64" i="18"/>
  <c r="U67" i="18"/>
  <c r="U70" i="18"/>
  <c r="U72" i="18"/>
  <c r="U75" i="18"/>
  <c r="U8" i="18"/>
  <c r="U5" i="18"/>
  <c r="U6" i="18"/>
  <c r="U7" i="18"/>
  <c r="J16" i="18"/>
  <c r="U58" i="18"/>
  <c r="V8" i="18"/>
  <c r="V47" i="18"/>
  <c r="V19" i="18"/>
  <c r="V24" i="18"/>
  <c r="V29" i="18"/>
  <c r="U30" i="18"/>
  <c r="U31" i="18"/>
  <c r="U36" i="18"/>
  <c r="V38" i="18"/>
  <c r="U39" i="18"/>
  <c r="U40" i="18"/>
  <c r="U41" i="18"/>
  <c r="J53" i="18"/>
  <c r="S13" i="18"/>
  <c r="V30" i="18"/>
  <c r="V32" i="18"/>
  <c r="V34" i="18"/>
  <c r="V35" i="18"/>
  <c r="T13" i="18"/>
  <c r="V37" i="18"/>
  <c r="V72" i="18"/>
  <c r="V73" i="18"/>
  <c r="V74" i="18"/>
  <c r="V75" i="18"/>
  <c r="U15" i="18"/>
  <c r="V15" i="18"/>
  <c r="V16" i="18"/>
  <c r="J36" i="18"/>
  <c r="U50" i="18"/>
  <c r="U51" i="18"/>
  <c r="U52" i="18"/>
  <c r="U53" i="18"/>
  <c r="U55" i="18"/>
  <c r="J7" i="18"/>
  <c r="V18" i="18"/>
  <c r="U20" i="18"/>
  <c r="U21" i="18"/>
  <c r="U24" i="18"/>
  <c r="V20" i="18"/>
  <c r="V23" i="18"/>
  <c r="J8" i="18"/>
  <c r="P9" i="18"/>
  <c r="U9" i="18" s="1"/>
  <c r="V21" i="18"/>
  <c r="U22" i="18"/>
  <c r="U23" i="18"/>
  <c r="V31" i="18"/>
  <c r="U32" i="18"/>
  <c r="U33" i="18"/>
  <c r="U34" i="18"/>
  <c r="J37" i="18"/>
  <c r="J47" i="18"/>
  <c r="R46" i="18"/>
  <c r="V51" i="18"/>
  <c r="U74" i="18"/>
  <c r="R28" i="18"/>
  <c r="R13" i="18"/>
  <c r="S28" i="18"/>
  <c r="V33" i="18"/>
  <c r="R62" i="18"/>
  <c r="J69" i="18"/>
  <c r="V36" i="18"/>
  <c r="U37" i="18"/>
  <c r="U42" i="18"/>
  <c r="J48" i="18"/>
  <c r="J50" i="18"/>
  <c r="J71" i="18"/>
  <c r="J72" i="18"/>
  <c r="V76" i="18"/>
  <c r="Q46" i="18"/>
  <c r="V46" i="18" s="1"/>
  <c r="U17" i="18"/>
  <c r="U19" i="18"/>
  <c r="Q28" i="18"/>
  <c r="V57" i="18"/>
  <c r="S62" i="18"/>
  <c r="V68" i="18"/>
  <c r="U69" i="18"/>
  <c r="T62" i="18"/>
  <c r="T28" i="18"/>
  <c r="U35" i="18"/>
  <c r="V17" i="18"/>
  <c r="U48" i="18"/>
  <c r="P46" i="18"/>
  <c r="U46" i="18" s="1"/>
  <c r="V63" i="18"/>
  <c r="U71" i="18"/>
  <c r="J70" i="18"/>
  <c r="J24" i="18"/>
  <c r="J41" i="18"/>
  <c r="J20" i="18"/>
  <c r="J17" i="18"/>
  <c r="J23" i="18"/>
  <c r="J33" i="18"/>
  <c r="J40" i="18"/>
  <c r="J52" i="18"/>
  <c r="J64" i="18"/>
  <c r="J67" i="18"/>
  <c r="J30" i="18"/>
  <c r="J38" i="18"/>
  <c r="J58" i="18"/>
  <c r="G62" i="18"/>
  <c r="G13" i="18"/>
  <c r="J42" i="18"/>
  <c r="G28" i="18"/>
  <c r="J39" i="18"/>
  <c r="F28" i="18"/>
  <c r="J35" i="18"/>
  <c r="J57" i="18"/>
  <c r="F62" i="18"/>
  <c r="J21" i="18"/>
  <c r="J32" i="18"/>
  <c r="G9" i="18"/>
  <c r="J6" i="18"/>
  <c r="J19" i="18"/>
  <c r="J34" i="18"/>
  <c r="D46" i="18"/>
  <c r="J55" i="18"/>
  <c r="J68" i="18"/>
  <c r="K5" i="18"/>
  <c r="J5" i="18"/>
  <c r="F9" i="18"/>
  <c r="F13" i="18"/>
  <c r="J14" i="18"/>
  <c r="J18" i="18"/>
  <c r="J22" i="18"/>
  <c r="V5" i="18"/>
  <c r="P13" i="18"/>
  <c r="U13" i="18" s="1"/>
  <c r="U14" i="18"/>
  <c r="U18" i="18"/>
  <c r="Q13" i="18"/>
  <c r="V14" i="18"/>
  <c r="D9" i="18"/>
  <c r="J15" i="18"/>
  <c r="D13" i="18"/>
  <c r="V22" i="18"/>
  <c r="V28" i="18"/>
  <c r="F46" i="18"/>
  <c r="V71" i="18"/>
  <c r="J73" i="18"/>
  <c r="V42" i="18"/>
  <c r="U65" i="18"/>
  <c r="J29" i="18"/>
  <c r="U29" i="18"/>
  <c r="J31" i="18"/>
  <c r="P62" i="18"/>
  <c r="U63" i="18"/>
  <c r="U66" i="18"/>
  <c r="G46" i="18"/>
  <c r="D28" i="18"/>
  <c r="P28" i="18"/>
  <c r="V39" i="18"/>
  <c r="J49" i="18"/>
  <c r="U49" i="18"/>
  <c r="V50" i="18"/>
  <c r="J51" i="18"/>
  <c r="Q62" i="18"/>
  <c r="J66" i="18"/>
  <c r="V49" i="18"/>
  <c r="U54" i="18"/>
  <c r="U56" i="18"/>
  <c r="J63" i="18"/>
  <c r="D62" i="18"/>
  <c r="U73" i="18"/>
  <c r="J76" i="18"/>
  <c r="J56" i="18"/>
  <c r="AB10" i="18"/>
  <c r="S46" i="18"/>
  <c r="V54" i="18"/>
  <c r="V56" i="18"/>
  <c r="J65" i="18"/>
  <c r="T46" i="18"/>
  <c r="J54" i="18"/>
  <c r="U57" i="18"/>
  <c r="U68" i="18"/>
  <c r="V70" i="18"/>
  <c r="J74" i="18"/>
  <c r="V62" i="18" l="1"/>
  <c r="J62" i="18"/>
  <c r="U28" i="18"/>
  <c r="V13" i="18"/>
  <c r="J28" i="18"/>
  <c r="J13" i="18"/>
  <c r="J9" i="18"/>
  <c r="U62" i="18"/>
  <c r="AC10" i="18"/>
  <c r="J46" i="18"/>
  <c r="AD10" i="18" l="1"/>
  <c r="Z10" i="15"/>
  <c r="F19" i="15"/>
  <c r="AE10" i="18" l="1"/>
  <c r="AA10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63" i="15"/>
  <c r="T48" i="15"/>
  <c r="T49" i="15"/>
  <c r="T50" i="15"/>
  <c r="T51" i="15"/>
  <c r="T52" i="15"/>
  <c r="T53" i="15"/>
  <c r="T54" i="15"/>
  <c r="T55" i="15"/>
  <c r="T56" i="15"/>
  <c r="T57" i="15"/>
  <c r="T58" i="15"/>
  <c r="T47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29" i="15"/>
  <c r="T15" i="15"/>
  <c r="T16" i="15"/>
  <c r="T17" i="15"/>
  <c r="T18" i="15"/>
  <c r="T19" i="15"/>
  <c r="T20" i="15"/>
  <c r="T21" i="15"/>
  <c r="T22" i="15"/>
  <c r="T23" i="15"/>
  <c r="T24" i="15"/>
  <c r="T14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63" i="15"/>
  <c r="Q48" i="15"/>
  <c r="Q49" i="15"/>
  <c r="Q50" i="15"/>
  <c r="Q51" i="15"/>
  <c r="Q52" i="15"/>
  <c r="Q53" i="15"/>
  <c r="Q54" i="15"/>
  <c r="Q55" i="15"/>
  <c r="Q56" i="15"/>
  <c r="Q57" i="15"/>
  <c r="Q58" i="15"/>
  <c r="Q47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29" i="15"/>
  <c r="Q15" i="15"/>
  <c r="Q16" i="15"/>
  <c r="Q17" i="15"/>
  <c r="Q18" i="15"/>
  <c r="Q19" i="15"/>
  <c r="Q20" i="15"/>
  <c r="Q21" i="15"/>
  <c r="Q22" i="15"/>
  <c r="Q23" i="15"/>
  <c r="Q24" i="15"/>
  <c r="Q14" i="15"/>
  <c r="Q6" i="15"/>
  <c r="Q7" i="15"/>
  <c r="Q8" i="15"/>
  <c r="Q5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63" i="15"/>
  <c r="F48" i="15"/>
  <c r="F49" i="15"/>
  <c r="F50" i="15"/>
  <c r="F51" i="15"/>
  <c r="F52" i="15"/>
  <c r="F53" i="15"/>
  <c r="F54" i="15"/>
  <c r="F55" i="15"/>
  <c r="F56" i="15"/>
  <c r="F57" i="15"/>
  <c r="F58" i="15"/>
  <c r="F47" i="15"/>
  <c r="F29" i="15"/>
  <c r="F15" i="15"/>
  <c r="F16" i="15"/>
  <c r="F17" i="15"/>
  <c r="F18" i="15"/>
  <c r="F20" i="15"/>
  <c r="F21" i="15"/>
  <c r="F22" i="15"/>
  <c r="F23" i="15"/>
  <c r="F24" i="15"/>
  <c r="F14" i="15"/>
  <c r="F6" i="15"/>
  <c r="F7" i="15"/>
  <c r="F8" i="15"/>
  <c r="F5" i="15"/>
  <c r="AF10" i="18" l="1"/>
  <c r="AB10" i="15"/>
  <c r="S8" i="15"/>
  <c r="T8" i="15"/>
  <c r="T7" i="15"/>
  <c r="T6" i="15"/>
  <c r="T5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AG10" i="18" l="1"/>
  <c r="AC10" i="15"/>
  <c r="A48" i="15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30" i="15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D10" i="15" l="1"/>
  <c r="O17" i="9"/>
  <c r="AE10" i="15" l="1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58" i="15"/>
  <c r="D57" i="15"/>
  <c r="D56" i="15"/>
  <c r="D55" i="15"/>
  <c r="D54" i="15"/>
  <c r="D53" i="15"/>
  <c r="D52" i="15"/>
  <c r="D51" i="15"/>
  <c r="D50" i="15"/>
  <c r="D48" i="15"/>
  <c r="D47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4" i="15"/>
  <c r="D23" i="15"/>
  <c r="D22" i="15"/>
  <c r="D21" i="15"/>
  <c r="D20" i="15"/>
  <c r="D19" i="15"/>
  <c r="D18" i="15"/>
  <c r="D17" i="15"/>
  <c r="D49" i="15"/>
  <c r="D16" i="15"/>
  <c r="D15" i="15"/>
  <c r="D14" i="15"/>
  <c r="D8" i="15"/>
  <c r="D7" i="15"/>
  <c r="D6" i="15"/>
  <c r="D5" i="15"/>
  <c r="AF10" i="15" l="1"/>
  <c r="J295" i="8"/>
  <c r="AG10" i="15" l="1"/>
  <c r="J169" i="8"/>
  <c r="J4" i="8" l="1"/>
  <c r="K4" i="8" s="1"/>
  <c r="L4" i="8" s="1"/>
  <c r="M4" i="8" s="1"/>
  <c r="J6" i="8"/>
  <c r="K6" i="8" s="1"/>
  <c r="L6" i="8" s="1"/>
  <c r="M6" i="8" s="1"/>
  <c r="O6" i="8" s="1"/>
  <c r="P6" i="8" s="1"/>
  <c r="Q6" i="8" s="1"/>
  <c r="R6" i="8" s="1"/>
  <c r="S6" i="8" s="1"/>
  <c r="T6" i="8" s="1"/>
  <c r="U6" i="8" s="1"/>
  <c r="J8" i="8"/>
  <c r="K8" i="8" s="1"/>
  <c r="L8" i="8" s="1"/>
  <c r="M8" i="8" s="1"/>
  <c r="O8" i="8" s="1"/>
  <c r="P8" i="8" s="1"/>
  <c r="Q8" i="8" s="1"/>
  <c r="R8" i="8" s="1"/>
  <c r="S8" i="8" s="1"/>
  <c r="T8" i="8" s="1"/>
  <c r="U8" i="8" s="1"/>
  <c r="N1" i="17" l="1"/>
  <c r="L1" i="17"/>
  <c r="J1" i="17"/>
  <c r="H1" i="17"/>
  <c r="F1" i="17"/>
  <c r="O4" i="8" l="1"/>
  <c r="P4" i="8" s="1"/>
  <c r="B2" i="18"/>
  <c r="B355" i="16"/>
  <c r="A355" i="16"/>
  <c r="B350" i="16"/>
  <c r="A350" i="16"/>
  <c r="B342" i="16"/>
  <c r="A342" i="16"/>
  <c r="B335" i="16"/>
  <c r="A335" i="16"/>
  <c r="B327" i="16"/>
  <c r="A327" i="16"/>
  <c r="B319" i="16"/>
  <c r="A319" i="16"/>
  <c r="B314" i="16"/>
  <c r="A314" i="16"/>
  <c r="B306" i="16"/>
  <c r="A306" i="16"/>
  <c r="B298" i="16"/>
  <c r="A298" i="16"/>
  <c r="B292" i="16"/>
  <c r="A292" i="16"/>
  <c r="B285" i="16"/>
  <c r="A285" i="16"/>
  <c r="A286" i="16" s="1"/>
  <c r="B278" i="16"/>
  <c r="A278" i="16"/>
  <c r="B272" i="16"/>
  <c r="A272" i="16"/>
  <c r="B264" i="16"/>
  <c r="A264" i="16"/>
  <c r="B257" i="16"/>
  <c r="A257" i="16"/>
  <c r="B250" i="16"/>
  <c r="A250" i="16"/>
  <c r="B244" i="16"/>
  <c r="A244" i="16"/>
  <c r="B236" i="16"/>
  <c r="A236" i="16"/>
  <c r="B229" i="16"/>
  <c r="A229" i="16"/>
  <c r="B221" i="16"/>
  <c r="A221" i="16"/>
  <c r="B214" i="16"/>
  <c r="A214" i="16"/>
  <c r="B208" i="16"/>
  <c r="A208" i="16"/>
  <c r="B201" i="16"/>
  <c r="A201" i="16"/>
  <c r="B194" i="16"/>
  <c r="A194" i="16"/>
  <c r="B187" i="16"/>
  <c r="A187" i="16"/>
  <c r="B181" i="16"/>
  <c r="A181" i="16"/>
  <c r="B174" i="16"/>
  <c r="A174" i="16"/>
  <c r="B167" i="16"/>
  <c r="A167" i="16"/>
  <c r="B159" i="16"/>
  <c r="A159" i="16"/>
  <c r="B152" i="16"/>
  <c r="A152" i="16"/>
  <c r="B147" i="16"/>
  <c r="A147" i="16"/>
  <c r="B139" i="16"/>
  <c r="A139" i="16"/>
  <c r="B130" i="16"/>
  <c r="A130" i="16"/>
  <c r="B123" i="16"/>
  <c r="A123" i="16"/>
  <c r="B117" i="16"/>
  <c r="A117" i="16"/>
  <c r="B110" i="16"/>
  <c r="A110" i="16"/>
  <c r="B104" i="16"/>
  <c r="A104" i="16"/>
  <c r="B95" i="16"/>
  <c r="A95" i="16"/>
  <c r="B90" i="16"/>
  <c r="A90" i="16"/>
  <c r="B82" i="16"/>
  <c r="A82" i="16"/>
  <c r="B75" i="16"/>
  <c r="A75" i="16"/>
  <c r="B67" i="16"/>
  <c r="B54" i="16"/>
  <c r="A54" i="16"/>
  <c r="B48" i="16"/>
  <c r="A48" i="16"/>
  <c r="B40" i="16"/>
  <c r="A40" i="16"/>
  <c r="B34" i="16"/>
  <c r="A34" i="16"/>
  <c r="B26" i="16"/>
  <c r="A26" i="16"/>
  <c r="B19" i="16"/>
  <c r="A19" i="16"/>
  <c r="Q4" i="8" l="1"/>
  <c r="R4" i="8" s="1"/>
  <c r="S4" i="8" s="1"/>
  <c r="T4" i="8" s="1"/>
  <c r="U4" i="8" s="1"/>
  <c r="B286" i="16"/>
  <c r="D16" i="9"/>
  <c r="E16" i="9"/>
  <c r="F16" i="9"/>
  <c r="G16" i="9"/>
  <c r="D17" i="9"/>
  <c r="E17" i="9"/>
  <c r="F17" i="9"/>
  <c r="G17" i="9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58" i="15"/>
  <c r="S57" i="15"/>
  <c r="S56" i="15"/>
  <c r="S55" i="15"/>
  <c r="S54" i="15"/>
  <c r="S53" i="15"/>
  <c r="S52" i="15"/>
  <c r="S51" i="15"/>
  <c r="S50" i="15"/>
  <c r="S48" i="15"/>
  <c r="S47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4" i="15"/>
  <c r="S23" i="15"/>
  <c r="S22" i="15"/>
  <c r="S21" i="15"/>
  <c r="S20" i="15"/>
  <c r="S19" i="15"/>
  <c r="S18" i="15"/>
  <c r="S17" i="15"/>
  <c r="S49" i="15"/>
  <c r="S16" i="15"/>
  <c r="S15" i="15"/>
  <c r="S14" i="15"/>
  <c r="S7" i="15"/>
  <c r="S6" i="15"/>
  <c r="S5" i="15"/>
  <c r="R76" i="15"/>
  <c r="V76" i="15" s="1"/>
  <c r="R75" i="15"/>
  <c r="R74" i="15"/>
  <c r="R73" i="15"/>
  <c r="R72" i="15"/>
  <c r="V72" i="15" s="1"/>
  <c r="R71" i="15"/>
  <c r="R70" i="15"/>
  <c r="V70" i="15" s="1"/>
  <c r="R69" i="15"/>
  <c r="R68" i="15"/>
  <c r="V68" i="15" s="1"/>
  <c r="R67" i="15"/>
  <c r="R66" i="15"/>
  <c r="R65" i="15"/>
  <c r="R64" i="15"/>
  <c r="R63" i="15"/>
  <c r="R58" i="15"/>
  <c r="R57" i="15"/>
  <c r="R56" i="15"/>
  <c r="V56" i="15" s="1"/>
  <c r="R55" i="15"/>
  <c r="R54" i="15"/>
  <c r="R53" i="15"/>
  <c r="R52" i="15"/>
  <c r="R51" i="15"/>
  <c r="R50" i="15"/>
  <c r="R48" i="15"/>
  <c r="R47" i="15"/>
  <c r="R42" i="15"/>
  <c r="R41" i="15"/>
  <c r="V41" i="15" s="1"/>
  <c r="R40" i="15"/>
  <c r="R39" i="15"/>
  <c r="V39" i="15" s="1"/>
  <c r="R38" i="15"/>
  <c r="R37" i="15"/>
  <c r="R36" i="15"/>
  <c r="R35" i="15"/>
  <c r="R34" i="15"/>
  <c r="R33" i="15"/>
  <c r="R32" i="15"/>
  <c r="R31" i="15"/>
  <c r="R30" i="15"/>
  <c r="R29" i="15"/>
  <c r="R24" i="15"/>
  <c r="R23" i="15"/>
  <c r="R22" i="15"/>
  <c r="R21" i="15"/>
  <c r="R20" i="15"/>
  <c r="R19" i="15"/>
  <c r="R18" i="15"/>
  <c r="R17" i="15"/>
  <c r="R49" i="15"/>
  <c r="R16" i="15"/>
  <c r="R15" i="15"/>
  <c r="R14" i="15"/>
  <c r="R8" i="15"/>
  <c r="R7" i="15"/>
  <c r="R6" i="15"/>
  <c r="R5" i="15"/>
  <c r="P76" i="15"/>
  <c r="U76" i="15" s="1"/>
  <c r="P75" i="15"/>
  <c r="P74" i="15"/>
  <c r="U74" i="15" s="1"/>
  <c r="P73" i="15"/>
  <c r="P72" i="15"/>
  <c r="P71" i="15"/>
  <c r="P70" i="15"/>
  <c r="U70" i="15" s="1"/>
  <c r="P69" i="15"/>
  <c r="P68" i="15"/>
  <c r="U68" i="15" s="1"/>
  <c r="P67" i="15"/>
  <c r="P66" i="15"/>
  <c r="P65" i="15"/>
  <c r="P64" i="15"/>
  <c r="P63" i="15"/>
  <c r="P58" i="15"/>
  <c r="P57" i="15"/>
  <c r="U57" i="15" s="1"/>
  <c r="P56" i="15"/>
  <c r="U56" i="15" s="1"/>
  <c r="P55" i="15"/>
  <c r="P54" i="15"/>
  <c r="P53" i="15"/>
  <c r="P52" i="15"/>
  <c r="P51" i="15"/>
  <c r="P50" i="15"/>
  <c r="P48" i="15"/>
  <c r="P47" i="15"/>
  <c r="P42" i="15"/>
  <c r="P41" i="15"/>
  <c r="U41" i="15" s="1"/>
  <c r="P40" i="15"/>
  <c r="P39" i="15"/>
  <c r="P38" i="15"/>
  <c r="P37" i="15"/>
  <c r="U37" i="15" s="1"/>
  <c r="P36" i="15"/>
  <c r="P35" i="15"/>
  <c r="P34" i="15"/>
  <c r="P33" i="15"/>
  <c r="P32" i="15"/>
  <c r="P31" i="15"/>
  <c r="P30" i="15"/>
  <c r="P29" i="15"/>
  <c r="U29" i="15" s="1"/>
  <c r="P24" i="15"/>
  <c r="U24" i="15" s="1"/>
  <c r="P23" i="15"/>
  <c r="P22" i="15"/>
  <c r="P21" i="15"/>
  <c r="P20" i="15"/>
  <c r="P19" i="15"/>
  <c r="P18" i="15"/>
  <c r="P17" i="15"/>
  <c r="P49" i="15"/>
  <c r="U49" i="15" s="1"/>
  <c r="P16" i="15"/>
  <c r="P15" i="15"/>
  <c r="P14" i="15"/>
  <c r="P8" i="15"/>
  <c r="P7" i="15"/>
  <c r="P6" i="15"/>
  <c r="P5" i="15"/>
  <c r="U5" i="15" s="1"/>
  <c r="O19" i="9" s="1"/>
  <c r="V57" i="15"/>
  <c r="V48" i="15"/>
  <c r="V42" i="15"/>
  <c r="V22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58" i="15"/>
  <c r="G57" i="15"/>
  <c r="G56" i="15"/>
  <c r="G55" i="15"/>
  <c r="G54" i="15"/>
  <c r="G53" i="15"/>
  <c r="G52" i="15"/>
  <c r="G51" i="15"/>
  <c r="G50" i="15"/>
  <c r="G48" i="15"/>
  <c r="G47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15" i="15"/>
  <c r="G16" i="15"/>
  <c r="G49" i="15"/>
  <c r="G17" i="15"/>
  <c r="G18" i="15"/>
  <c r="G19" i="15"/>
  <c r="G20" i="15"/>
  <c r="G21" i="15"/>
  <c r="G22" i="15"/>
  <c r="G23" i="15"/>
  <c r="G24" i="15"/>
  <c r="G14" i="15"/>
  <c r="J76" i="15"/>
  <c r="J74" i="15"/>
  <c r="J72" i="15"/>
  <c r="J70" i="15"/>
  <c r="J68" i="15"/>
  <c r="J66" i="15"/>
  <c r="J64" i="15"/>
  <c r="J58" i="15"/>
  <c r="J54" i="15"/>
  <c r="J50" i="15"/>
  <c r="J41" i="15"/>
  <c r="J37" i="15"/>
  <c r="J29" i="15"/>
  <c r="J18" i="15"/>
  <c r="J20" i="15"/>
  <c r="J56" i="15"/>
  <c r="J15" i="15"/>
  <c r="S62" i="15" l="1"/>
  <c r="V20" i="15"/>
  <c r="V32" i="15"/>
  <c r="V40" i="15"/>
  <c r="V21" i="15"/>
  <c r="V66" i="15"/>
  <c r="V74" i="15"/>
  <c r="V16" i="15"/>
  <c r="V47" i="15"/>
  <c r="U22" i="15"/>
  <c r="U42" i="15"/>
  <c r="U23" i="15"/>
  <c r="U47" i="15"/>
  <c r="U21" i="15"/>
  <c r="V18" i="15"/>
  <c r="V30" i="15"/>
  <c r="V38" i="15"/>
  <c r="V63" i="15"/>
  <c r="V71" i="15"/>
  <c r="U38" i="15"/>
  <c r="U71" i="15"/>
  <c r="V6" i="15"/>
  <c r="P20" i="9" s="1"/>
  <c r="V29" i="15"/>
  <c r="V37" i="15"/>
  <c r="U6" i="15"/>
  <c r="O20" i="9" s="1"/>
  <c r="U18" i="15"/>
  <c r="U30" i="15"/>
  <c r="U32" i="15"/>
  <c r="V15" i="15"/>
  <c r="U52" i="15"/>
  <c r="U64" i="15"/>
  <c r="U53" i="15"/>
  <c r="U65" i="15"/>
  <c r="U73" i="15"/>
  <c r="U19" i="15"/>
  <c r="U34" i="15"/>
  <c r="V55" i="15"/>
  <c r="U20" i="15"/>
  <c r="U40" i="15"/>
  <c r="V33" i="15"/>
  <c r="U33" i="15"/>
  <c r="U66" i="15"/>
  <c r="V24" i="15"/>
  <c r="V52" i="15"/>
  <c r="U72" i="15"/>
  <c r="V64" i="15"/>
  <c r="V73" i="15"/>
  <c r="V65" i="15"/>
  <c r="U55" i="15"/>
  <c r="V34" i="15"/>
  <c r="V67" i="15"/>
  <c r="V75" i="15"/>
  <c r="V53" i="15"/>
  <c r="U15" i="15"/>
  <c r="U7" i="15"/>
  <c r="O21" i="9" s="1"/>
  <c r="V8" i="15"/>
  <c r="P22" i="9" s="1"/>
  <c r="U8" i="15"/>
  <c r="O22" i="9" s="1"/>
  <c r="P62" i="15"/>
  <c r="V5" i="15"/>
  <c r="P19" i="9" s="1"/>
  <c r="V7" i="15"/>
  <c r="P21" i="9" s="1"/>
  <c r="U16" i="15"/>
  <c r="V49" i="15"/>
  <c r="V19" i="15"/>
  <c r="V23" i="15"/>
  <c r="Q28" i="15"/>
  <c r="U35" i="15"/>
  <c r="V36" i="15"/>
  <c r="U48" i="15"/>
  <c r="U50" i="15"/>
  <c r="V51" i="15"/>
  <c r="V54" i="15"/>
  <c r="U63" i="15"/>
  <c r="U67" i="15"/>
  <c r="Q62" i="15"/>
  <c r="U75" i="15"/>
  <c r="J19" i="15"/>
  <c r="J75" i="15"/>
  <c r="J16" i="15"/>
  <c r="J23" i="15"/>
  <c r="T28" i="15"/>
  <c r="T13" i="15"/>
  <c r="T46" i="15"/>
  <c r="T62" i="15"/>
  <c r="S46" i="15"/>
  <c r="S28" i="15"/>
  <c r="S13" i="15"/>
  <c r="J67" i="15"/>
  <c r="J63" i="15"/>
  <c r="J71" i="15"/>
  <c r="J69" i="15"/>
  <c r="J21" i="15"/>
  <c r="J33" i="15"/>
  <c r="J42" i="15"/>
  <c r="J55" i="15"/>
  <c r="J30" i="15"/>
  <c r="J38" i="15"/>
  <c r="J51" i="15"/>
  <c r="J73" i="15"/>
  <c r="J17" i="15"/>
  <c r="J31" i="15"/>
  <c r="J52" i="15"/>
  <c r="J39" i="15"/>
  <c r="J32" i="15"/>
  <c r="J40" i="15"/>
  <c r="J53" i="15"/>
  <c r="J65" i="15"/>
  <c r="J24" i="15"/>
  <c r="J49" i="15"/>
  <c r="J34" i="15"/>
  <c r="J14" i="15"/>
  <c r="J35" i="15"/>
  <c r="J47" i="15"/>
  <c r="J22" i="15"/>
  <c r="J36" i="15"/>
  <c r="J48" i="15"/>
  <c r="J57" i="15"/>
  <c r="V69" i="15"/>
  <c r="U69" i="15"/>
  <c r="U54" i="15"/>
  <c r="V50" i="15"/>
  <c r="V58" i="15"/>
  <c r="U58" i="15"/>
  <c r="U51" i="15"/>
  <c r="Q46" i="15"/>
  <c r="V35" i="15"/>
  <c r="U36" i="15"/>
  <c r="V31" i="15"/>
  <c r="U31" i="15"/>
  <c r="U39" i="15"/>
  <c r="V17" i="15"/>
  <c r="U17" i="15"/>
  <c r="Q13" i="15"/>
  <c r="V14" i="15"/>
  <c r="U14" i="15"/>
  <c r="R62" i="15"/>
  <c r="R46" i="15"/>
  <c r="R28" i="15"/>
  <c r="R13" i="15"/>
  <c r="P46" i="15"/>
  <c r="P28" i="15"/>
  <c r="G46" i="15"/>
  <c r="G62" i="15"/>
  <c r="F46" i="15"/>
  <c r="G13" i="15"/>
  <c r="G28" i="15"/>
  <c r="F13" i="15"/>
  <c r="F28" i="15"/>
  <c r="P13" i="15"/>
  <c r="F62" i="15"/>
  <c r="V9" i="15"/>
  <c r="P9" i="15"/>
  <c r="D62" i="15"/>
  <c r="D46" i="15"/>
  <c r="D28" i="15"/>
  <c r="D13" i="15"/>
  <c r="U46" i="15" l="1"/>
  <c r="U13" i="15"/>
  <c r="V62" i="15"/>
  <c r="U62" i="15"/>
  <c r="U28" i="15"/>
  <c r="V13" i="15"/>
  <c r="V28" i="15"/>
  <c r="J28" i="15"/>
  <c r="J62" i="15"/>
  <c r="J13" i="15"/>
  <c r="J46" i="15"/>
  <c r="V46" i="15"/>
  <c r="U9" i="15"/>
  <c r="G6" i="15" l="1"/>
  <c r="G7" i="15"/>
  <c r="G8" i="15"/>
  <c r="G5" i="15"/>
  <c r="J5" i="15" l="1"/>
  <c r="E18" i="9" s="1"/>
  <c r="J8" i="15"/>
  <c r="E21" i="9" s="1"/>
  <c r="J6" i="15"/>
  <c r="E19" i="9" s="1"/>
  <c r="J7" i="15"/>
  <c r="E20" i="9" s="1"/>
  <c r="F9" i="15"/>
  <c r="G9" i="15"/>
  <c r="D9" i="15"/>
  <c r="D53" i="14"/>
  <c r="E53" i="14" s="1"/>
  <c r="D52" i="14"/>
  <c r="E52" i="14" s="1"/>
  <c r="D51" i="14"/>
  <c r="E51" i="14" s="1"/>
  <c r="D50" i="14"/>
  <c r="E50" i="14" s="1"/>
  <c r="D49" i="14"/>
  <c r="E49" i="14" s="1"/>
  <c r="D48" i="14"/>
  <c r="E48" i="14" s="1"/>
  <c r="D47" i="14"/>
  <c r="E47" i="14" s="1"/>
  <c r="D46" i="14"/>
  <c r="E46" i="14" s="1"/>
  <c r="D45" i="14"/>
  <c r="E45" i="14" s="1"/>
  <c r="D44" i="14"/>
  <c r="E44" i="14" s="1"/>
  <c r="D43" i="14"/>
  <c r="E43" i="14" s="1"/>
  <c r="D42" i="14"/>
  <c r="E42" i="14" s="1"/>
  <c r="D41" i="14"/>
  <c r="E41" i="14" s="1"/>
  <c r="D40" i="14"/>
  <c r="E40" i="14" s="1"/>
  <c r="D39" i="14"/>
  <c r="E39" i="14" s="1"/>
  <c r="D38" i="14"/>
  <c r="E38" i="14" s="1"/>
  <c r="D37" i="14"/>
  <c r="E37" i="14" s="1"/>
  <c r="D36" i="14"/>
  <c r="E36" i="14" s="1"/>
  <c r="D35" i="14"/>
  <c r="E35" i="14" s="1"/>
  <c r="D34" i="14"/>
  <c r="E34" i="14" s="1"/>
  <c r="D33" i="14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D23" i="14"/>
  <c r="E23" i="14" s="1"/>
  <c r="D22" i="14"/>
  <c r="E22" i="14" s="1"/>
  <c r="D21" i="14"/>
  <c r="E21" i="14" s="1"/>
  <c r="D20" i="14"/>
  <c r="E20" i="14" s="1"/>
  <c r="D19" i="14"/>
  <c r="E19" i="14" s="1"/>
  <c r="D18" i="14"/>
  <c r="E18" i="14" s="1"/>
  <c r="D17" i="14"/>
  <c r="E17" i="14" s="1"/>
  <c r="D16" i="14"/>
  <c r="E16" i="14" s="1"/>
  <c r="D15" i="14"/>
  <c r="E15" i="14" s="1"/>
  <c r="D14" i="14"/>
  <c r="E14" i="14" s="1"/>
  <c r="D13" i="14"/>
  <c r="E13" i="14" s="1"/>
  <c r="D12" i="14"/>
  <c r="E12" i="14" s="1"/>
  <c r="D11" i="14"/>
  <c r="E11" i="14" s="1"/>
  <c r="D10" i="14"/>
  <c r="E10" i="14" s="1"/>
  <c r="D9" i="14"/>
  <c r="E9" i="14" s="1"/>
  <c r="D8" i="14"/>
  <c r="E8" i="14" s="1"/>
  <c r="D7" i="14"/>
  <c r="E7" i="14" s="1"/>
  <c r="D6" i="14"/>
  <c r="E6" i="14" s="1"/>
  <c r="D5" i="14"/>
  <c r="E5" i="14" s="1"/>
  <c r="D4" i="14"/>
  <c r="E4" i="14" s="1"/>
  <c r="D3" i="14"/>
  <c r="E3" i="14" s="1"/>
  <c r="AD1" i="14"/>
  <c r="AB1" i="14"/>
  <c r="Z1" i="14"/>
  <c r="X1" i="14"/>
  <c r="V1" i="14"/>
  <c r="T1" i="14"/>
  <c r="R1" i="14"/>
  <c r="P1" i="14"/>
  <c r="N1" i="14"/>
  <c r="L1" i="14"/>
  <c r="J1" i="14"/>
  <c r="H1" i="14"/>
  <c r="F1" i="14"/>
  <c r="J9" i="15" l="1"/>
  <c r="D4" i="11"/>
  <c r="D5" i="11"/>
  <c r="D6" i="11"/>
  <c r="H48" i="18" s="1"/>
  <c r="L48" i="18" s="1"/>
  <c r="D7" i="11"/>
  <c r="H64" i="18" s="1"/>
  <c r="L64" i="18" s="1"/>
  <c r="D8" i="11"/>
  <c r="H15" i="18" s="1"/>
  <c r="L15" i="18" s="1"/>
  <c r="D9" i="11"/>
  <c r="H65" i="18" s="1"/>
  <c r="L65" i="18" s="1"/>
  <c r="D10" i="11"/>
  <c r="H66" i="18" s="1"/>
  <c r="L66" i="18" s="1"/>
  <c r="D11" i="11"/>
  <c r="H16" i="18" s="1"/>
  <c r="L16" i="18" s="1"/>
  <c r="D12" i="11"/>
  <c r="H49" i="18" s="1"/>
  <c r="L49" i="18" s="1"/>
  <c r="D13" i="11"/>
  <c r="H50" i="18" s="1"/>
  <c r="L50" i="18" s="1"/>
  <c r="D14" i="11"/>
  <c r="H51" i="18" s="1"/>
  <c r="L51" i="18" s="1"/>
  <c r="D15" i="11"/>
  <c r="D16" i="11"/>
  <c r="H52" i="18" s="1"/>
  <c r="L52" i="18" s="1"/>
  <c r="D17" i="11"/>
  <c r="H30" i="18" s="1"/>
  <c r="L30" i="18" s="1"/>
  <c r="D18" i="11"/>
  <c r="H67" i="18" s="1"/>
  <c r="L67" i="18" s="1"/>
  <c r="D19" i="11"/>
  <c r="H53" i="18" s="1"/>
  <c r="L53" i="18" s="1"/>
  <c r="D20" i="11"/>
  <c r="H68" i="18" s="1"/>
  <c r="L68" i="18" s="1"/>
  <c r="D21" i="11"/>
  <c r="H69" i="18" s="1"/>
  <c r="L69" i="18" s="1"/>
  <c r="D22" i="11"/>
  <c r="H54" i="18" s="1"/>
  <c r="L54" i="18" s="1"/>
  <c r="D23" i="11"/>
  <c r="H55" i="18" s="1"/>
  <c r="L55" i="18" s="1"/>
  <c r="D24" i="11"/>
  <c r="H17" i="18" s="1"/>
  <c r="L17" i="18" s="1"/>
  <c r="D25" i="11"/>
  <c r="H31" i="18" s="1"/>
  <c r="L31" i="18" s="1"/>
  <c r="D26" i="11"/>
  <c r="H32" i="18" s="1"/>
  <c r="L32" i="18" s="1"/>
  <c r="D27" i="11"/>
  <c r="H18" i="18" s="1"/>
  <c r="L18" i="18" s="1"/>
  <c r="D28" i="11"/>
  <c r="H33" i="18" s="1"/>
  <c r="L33" i="18" s="1"/>
  <c r="D29" i="11"/>
  <c r="H70" i="18" s="1"/>
  <c r="L70" i="18" s="1"/>
  <c r="D30" i="11"/>
  <c r="H34" i="18" s="1"/>
  <c r="L34" i="18" s="1"/>
  <c r="D31" i="11"/>
  <c r="H71" i="18" s="1"/>
  <c r="L71" i="18" s="1"/>
  <c r="D32" i="11"/>
  <c r="H35" i="18" s="1"/>
  <c r="L35" i="18" s="1"/>
  <c r="D33" i="11"/>
  <c r="H19" i="18" s="1"/>
  <c r="L19" i="18" s="1"/>
  <c r="D34" i="11"/>
  <c r="H20" i="18" s="1"/>
  <c r="L20" i="18" s="1"/>
  <c r="D35" i="11"/>
  <c r="H56" i="18" s="1"/>
  <c r="L56" i="18" s="1"/>
  <c r="D36" i="11"/>
  <c r="H72" i="18" s="1"/>
  <c r="L72" i="18" s="1"/>
  <c r="D37" i="11"/>
  <c r="H73" i="18" s="1"/>
  <c r="L73" i="18" s="1"/>
  <c r="D38" i="11"/>
  <c r="H57" i="18" s="1"/>
  <c r="L57" i="18" s="1"/>
  <c r="D39" i="11"/>
  <c r="H58" i="18" s="1"/>
  <c r="L58" i="18" s="1"/>
  <c r="D40" i="11"/>
  <c r="H21" i="18" s="1"/>
  <c r="L21" i="18" s="1"/>
  <c r="D41" i="11"/>
  <c r="H36" i="18" s="1"/>
  <c r="L36" i="18" s="1"/>
  <c r="D42" i="11"/>
  <c r="H74" i="18" s="1"/>
  <c r="L74" i="18" s="1"/>
  <c r="D43" i="11"/>
  <c r="H75" i="18" s="1"/>
  <c r="L75" i="18" s="1"/>
  <c r="D44" i="11"/>
  <c r="H37" i="18" s="1"/>
  <c r="L37" i="18" s="1"/>
  <c r="D45" i="11"/>
  <c r="H38" i="18" s="1"/>
  <c r="L38" i="18" s="1"/>
  <c r="D46" i="11"/>
  <c r="H39" i="18" s="1"/>
  <c r="L39" i="18" s="1"/>
  <c r="D47" i="11"/>
  <c r="H22" i="18" s="1"/>
  <c r="L22" i="18" s="1"/>
  <c r="D48" i="11"/>
  <c r="H23" i="18" s="1"/>
  <c r="L23" i="18" s="1"/>
  <c r="D49" i="11"/>
  <c r="H76" i="18" s="1"/>
  <c r="D50" i="11"/>
  <c r="H40" i="18" s="1"/>
  <c r="L40" i="18" s="1"/>
  <c r="D51" i="11"/>
  <c r="H24" i="18" s="1"/>
  <c r="L24" i="18" s="1"/>
  <c r="D52" i="11"/>
  <c r="H41" i="18" s="1"/>
  <c r="L41" i="18" s="1"/>
  <c r="D53" i="11"/>
  <c r="H42" i="18" s="1"/>
  <c r="L42" i="18" s="1"/>
  <c r="D3" i="11"/>
  <c r="AD1" i="13"/>
  <c r="AB1" i="13"/>
  <c r="Z1" i="13"/>
  <c r="X1" i="13"/>
  <c r="V1" i="13"/>
  <c r="T1" i="13"/>
  <c r="R1" i="13"/>
  <c r="P1" i="13"/>
  <c r="N1" i="13"/>
  <c r="L1" i="13"/>
  <c r="J1" i="13"/>
  <c r="H1" i="13"/>
  <c r="F1" i="13"/>
  <c r="AD1" i="11"/>
  <c r="AB1" i="11"/>
  <c r="Z1" i="11"/>
  <c r="X1" i="11"/>
  <c r="V1" i="11"/>
  <c r="T1" i="11"/>
  <c r="R1" i="11"/>
  <c r="P1" i="11"/>
  <c r="N1" i="11"/>
  <c r="L1" i="11"/>
  <c r="J1" i="11"/>
  <c r="H1" i="11"/>
  <c r="F1" i="11"/>
  <c r="F3" i="8"/>
  <c r="A3" i="8" s="1"/>
  <c r="F4" i="8"/>
  <c r="A4" i="8" s="1"/>
  <c r="F5" i="8"/>
  <c r="A5" i="8" s="1"/>
  <c r="F6" i="8"/>
  <c r="A6" i="8" s="1"/>
  <c r="F7" i="8"/>
  <c r="F8" i="8"/>
  <c r="A8" i="8" s="1"/>
  <c r="F9" i="8"/>
  <c r="F10" i="8"/>
  <c r="A10" i="8" s="1"/>
  <c r="F11" i="8"/>
  <c r="A11" i="8" s="1"/>
  <c r="F12" i="8"/>
  <c r="A12" i="8" s="1"/>
  <c r="F13" i="8"/>
  <c r="A13" i="8" s="1"/>
  <c r="F14" i="8"/>
  <c r="A14" i="8" s="1"/>
  <c r="F15" i="8"/>
  <c r="A15" i="8" s="1"/>
  <c r="F16" i="8"/>
  <c r="F17" i="8"/>
  <c r="A17" i="8" s="1"/>
  <c r="F18" i="8"/>
  <c r="A18" i="8" s="1"/>
  <c r="F19" i="8"/>
  <c r="A19" i="8" s="1"/>
  <c r="F20" i="8"/>
  <c r="A20" i="8" s="1"/>
  <c r="F21" i="8"/>
  <c r="A21" i="8" s="1"/>
  <c r="F22" i="8"/>
  <c r="A22" i="8" s="1"/>
  <c r="F23" i="8"/>
  <c r="F24" i="8"/>
  <c r="A24" i="8" s="1"/>
  <c r="F25" i="8"/>
  <c r="F26" i="8"/>
  <c r="A26" i="8" s="1"/>
  <c r="F27" i="8"/>
  <c r="A27" i="8" s="1"/>
  <c r="F28" i="8"/>
  <c r="A28" i="8" s="1"/>
  <c r="F29" i="8"/>
  <c r="A29" i="8" s="1"/>
  <c r="F30" i="8"/>
  <c r="F31" i="8"/>
  <c r="F32" i="8"/>
  <c r="A32" i="8" s="1"/>
  <c r="F33" i="8"/>
  <c r="A33" i="8" s="1"/>
  <c r="F34" i="8"/>
  <c r="F35" i="8"/>
  <c r="A35" i="8" s="1"/>
  <c r="F36" i="8"/>
  <c r="A36" i="8" s="1"/>
  <c r="F37" i="8"/>
  <c r="F38" i="8"/>
  <c r="A38" i="8" s="1"/>
  <c r="F39" i="8"/>
  <c r="A39" i="8" s="1"/>
  <c r="F40" i="8"/>
  <c r="A40" i="8" s="1"/>
  <c r="F41" i="8"/>
  <c r="F42" i="8"/>
  <c r="F43" i="8"/>
  <c r="A43" i="8" s="1"/>
  <c r="F44" i="8"/>
  <c r="F45" i="8"/>
  <c r="A45" i="8" s="1"/>
  <c r="F46" i="8"/>
  <c r="A46" i="8" s="1"/>
  <c r="F47" i="8"/>
  <c r="A47" i="8" s="1"/>
  <c r="F48" i="8"/>
  <c r="A48" i="8" s="1"/>
  <c r="F49" i="8"/>
  <c r="A49" i="8" s="1"/>
  <c r="F50" i="8"/>
  <c r="F51" i="8"/>
  <c r="F52" i="8"/>
  <c r="A52" i="8" s="1"/>
  <c r="F53" i="8"/>
  <c r="A53" i="8" s="1"/>
  <c r="F54" i="8"/>
  <c r="A54" i="8" s="1"/>
  <c r="F55" i="8"/>
  <c r="A55" i="8" s="1"/>
  <c r="F56" i="8"/>
  <c r="A56" i="8" s="1"/>
  <c r="F57" i="8"/>
  <c r="A57" i="8" s="1"/>
  <c r="F58" i="8"/>
  <c r="F59" i="8"/>
  <c r="A59" i="8" s="1"/>
  <c r="F60" i="8"/>
  <c r="A60" i="8" s="1"/>
  <c r="F61" i="8"/>
  <c r="A61" i="8" s="1"/>
  <c r="F62" i="8"/>
  <c r="A62" i="8" s="1"/>
  <c r="F63" i="8"/>
  <c r="A63" i="8" s="1"/>
  <c r="F64" i="8"/>
  <c r="A64" i="8" s="1"/>
  <c r="F65" i="8"/>
  <c r="F66" i="8"/>
  <c r="F67" i="8"/>
  <c r="A67" i="8" s="1"/>
  <c r="F68" i="8"/>
  <c r="A68" i="8" s="1"/>
  <c r="F69" i="8"/>
  <c r="A69" i="8" s="1"/>
  <c r="F70" i="8"/>
  <c r="A70" i="8" s="1"/>
  <c r="F71" i="8"/>
  <c r="A71" i="8" s="1"/>
  <c r="F72" i="8"/>
  <c r="F73" i="8"/>
  <c r="A73" i="8" s="1"/>
  <c r="F74" i="8"/>
  <c r="F75" i="8"/>
  <c r="A75" i="8" s="1"/>
  <c r="F76" i="8"/>
  <c r="A76" i="8" s="1"/>
  <c r="F77" i="8"/>
  <c r="A77" i="8" s="1"/>
  <c r="F78" i="8"/>
  <c r="A78" i="8" s="1"/>
  <c r="F79" i="8"/>
  <c r="F80" i="8"/>
  <c r="A80" i="8" s="1"/>
  <c r="F81" i="8"/>
  <c r="A81" i="8" s="1"/>
  <c r="F82" i="8"/>
  <c r="F83" i="8"/>
  <c r="A83" i="8" s="1"/>
  <c r="F84" i="8"/>
  <c r="A84" i="8" s="1"/>
  <c r="F85" i="8"/>
  <c r="A85" i="8" s="1"/>
  <c r="F86" i="8"/>
  <c r="F87" i="8"/>
  <c r="A87" i="8" s="1"/>
  <c r="F88" i="8"/>
  <c r="A88" i="8" s="1"/>
  <c r="F89" i="8"/>
  <c r="A89" i="8" s="1"/>
  <c r="F90" i="8"/>
  <c r="F91" i="8"/>
  <c r="A91" i="8" s="1"/>
  <c r="F92" i="8"/>
  <c r="A92" i="8" s="1"/>
  <c r="F93" i="8"/>
  <c r="F94" i="8"/>
  <c r="A94" i="8" s="1"/>
  <c r="F95" i="8"/>
  <c r="A95" i="8" s="1"/>
  <c r="F96" i="8"/>
  <c r="A96" i="8" s="1"/>
  <c r="F97" i="8"/>
  <c r="A97" i="8" s="1"/>
  <c r="F98" i="8"/>
  <c r="F99" i="8"/>
  <c r="A99" i="8" s="1"/>
  <c r="F100" i="8"/>
  <c r="F101" i="8"/>
  <c r="A101" i="8" s="1"/>
  <c r="F102" i="8"/>
  <c r="A102" i="8" s="1"/>
  <c r="F103" i="8"/>
  <c r="A103" i="8" s="1"/>
  <c r="F104" i="8"/>
  <c r="A104" i="8" s="1"/>
  <c r="F105" i="8"/>
  <c r="A105" i="8" s="1"/>
  <c r="F106" i="8"/>
  <c r="F107" i="8"/>
  <c r="F108" i="8"/>
  <c r="A108" i="8" s="1"/>
  <c r="F109" i="8"/>
  <c r="A109" i="8" s="1"/>
  <c r="F110" i="8"/>
  <c r="A110" i="8" s="1"/>
  <c r="F111" i="8"/>
  <c r="A111" i="8" s="1"/>
  <c r="F112" i="8"/>
  <c r="A112" i="8" s="1"/>
  <c r="F113" i="8"/>
  <c r="A113" i="8" s="1"/>
  <c r="F114" i="8"/>
  <c r="F115" i="8"/>
  <c r="A115" i="8" s="1"/>
  <c r="F116" i="8"/>
  <c r="A116" i="8" s="1"/>
  <c r="F117" i="8"/>
  <c r="A117" i="8" s="1"/>
  <c r="F118" i="8"/>
  <c r="A118" i="8" s="1"/>
  <c r="F119" i="8"/>
  <c r="A119" i="8" s="1"/>
  <c r="F120" i="8"/>
  <c r="A120" i="8" s="1"/>
  <c r="F121" i="8"/>
  <c r="F122" i="8"/>
  <c r="F123" i="8"/>
  <c r="A123" i="8" s="1"/>
  <c r="F124" i="8"/>
  <c r="A124" i="8" s="1"/>
  <c r="F125" i="8"/>
  <c r="A125" i="8" s="1"/>
  <c r="F126" i="8"/>
  <c r="A126" i="8" s="1"/>
  <c r="F127" i="8"/>
  <c r="A127" i="8" s="1"/>
  <c r="F128" i="8"/>
  <c r="F129" i="8"/>
  <c r="A129" i="8" s="1"/>
  <c r="F130" i="8"/>
  <c r="F131" i="8"/>
  <c r="A131" i="8" s="1"/>
  <c r="F132" i="8"/>
  <c r="A132" i="8" s="1"/>
  <c r="F133" i="8"/>
  <c r="A133" i="8" s="1"/>
  <c r="F134" i="8"/>
  <c r="A134" i="8" s="1"/>
  <c r="F135" i="8"/>
  <c r="F136" i="8"/>
  <c r="A136" i="8" s="1"/>
  <c r="F137" i="8"/>
  <c r="A137" i="8" s="1"/>
  <c r="F138" i="8"/>
  <c r="F139" i="8"/>
  <c r="A139" i="8" s="1"/>
  <c r="F140" i="8"/>
  <c r="A140" i="8" s="1"/>
  <c r="F141" i="8"/>
  <c r="A141" i="8" s="1"/>
  <c r="F142" i="8"/>
  <c r="F143" i="8"/>
  <c r="A143" i="8" s="1"/>
  <c r="F144" i="8"/>
  <c r="A144" i="8" s="1"/>
  <c r="F145" i="8"/>
  <c r="A145" i="8" s="1"/>
  <c r="F146" i="8"/>
  <c r="F147" i="8"/>
  <c r="A147" i="8" s="1"/>
  <c r="F148" i="8"/>
  <c r="A148" i="8" s="1"/>
  <c r="F149" i="8"/>
  <c r="F150" i="8"/>
  <c r="A150" i="8" s="1"/>
  <c r="F151" i="8"/>
  <c r="A151" i="8" s="1"/>
  <c r="F152" i="8"/>
  <c r="A152" i="8" s="1"/>
  <c r="F153" i="8"/>
  <c r="A153" i="8" s="1"/>
  <c r="F154" i="8"/>
  <c r="F155" i="8"/>
  <c r="A155" i="8" s="1"/>
  <c r="F156" i="8"/>
  <c r="F157" i="8"/>
  <c r="A157" i="8" s="1"/>
  <c r="F158" i="8"/>
  <c r="A158" i="8" s="1"/>
  <c r="F159" i="8"/>
  <c r="A159" i="8" s="1"/>
  <c r="F160" i="8"/>
  <c r="A160" i="8" s="1"/>
  <c r="F161" i="8"/>
  <c r="A161" i="8" s="1"/>
  <c r="F162" i="8"/>
  <c r="F163" i="8"/>
  <c r="F164" i="8"/>
  <c r="A164" i="8" s="1"/>
  <c r="F165" i="8"/>
  <c r="A165" i="8" s="1"/>
  <c r="F166" i="8"/>
  <c r="A166" i="8" s="1"/>
  <c r="F167" i="8"/>
  <c r="A167" i="8" s="1"/>
  <c r="F168" i="8"/>
  <c r="A168" i="8" s="1"/>
  <c r="F169" i="8"/>
  <c r="A169" i="8" s="1"/>
  <c r="F170" i="8"/>
  <c r="F171" i="8"/>
  <c r="A171" i="8" s="1"/>
  <c r="F172" i="8"/>
  <c r="A172" i="8" s="1"/>
  <c r="F173" i="8"/>
  <c r="A173" i="8" s="1"/>
  <c r="F174" i="8"/>
  <c r="A174" i="8" s="1"/>
  <c r="F175" i="8"/>
  <c r="A175" i="8" s="1"/>
  <c r="F176" i="8"/>
  <c r="A176" i="8" s="1"/>
  <c r="F177" i="8"/>
  <c r="F178" i="8"/>
  <c r="A178" i="8" s="1"/>
  <c r="F179" i="8"/>
  <c r="A179" i="8" s="1"/>
  <c r="F180" i="8"/>
  <c r="A180" i="8" s="1"/>
  <c r="F181" i="8"/>
  <c r="A181" i="8" s="1"/>
  <c r="F182" i="8"/>
  <c r="F183" i="8"/>
  <c r="A183" i="8" s="1"/>
  <c r="F184" i="8"/>
  <c r="F185" i="8"/>
  <c r="A185" i="8" s="1"/>
  <c r="F186" i="8"/>
  <c r="F187" i="8"/>
  <c r="A187" i="8" s="1"/>
  <c r="F188" i="8"/>
  <c r="A188" i="8" s="1"/>
  <c r="F189" i="8"/>
  <c r="A189" i="8" s="1"/>
  <c r="F190" i="8"/>
  <c r="F191" i="8"/>
  <c r="F192" i="8"/>
  <c r="A192" i="8" s="1"/>
  <c r="F193" i="8"/>
  <c r="A193" i="8" s="1"/>
  <c r="F194" i="8"/>
  <c r="F195" i="8"/>
  <c r="A195" i="8" s="1"/>
  <c r="F196" i="8"/>
  <c r="A196" i="8" s="1"/>
  <c r="F197" i="8"/>
  <c r="A197" i="8" s="1"/>
  <c r="F198" i="8"/>
  <c r="F199" i="8"/>
  <c r="A199" i="8" s="1"/>
  <c r="F200" i="8"/>
  <c r="A200" i="8" s="1"/>
  <c r="F201" i="8"/>
  <c r="A201" i="8" s="1"/>
  <c r="F202" i="8"/>
  <c r="F203" i="8"/>
  <c r="A203" i="8" s="1"/>
  <c r="F204" i="8"/>
  <c r="A204" i="8" s="1"/>
  <c r="F205" i="8"/>
  <c r="F206" i="8"/>
  <c r="F207" i="8"/>
  <c r="A207" i="8" s="1"/>
  <c r="F208" i="8"/>
  <c r="A208" i="8" s="1"/>
  <c r="F209" i="8"/>
  <c r="A209" i="8" s="1"/>
  <c r="F210" i="8"/>
  <c r="F211" i="8"/>
  <c r="A211" i="8" s="1"/>
  <c r="F212" i="8"/>
  <c r="F213" i="8"/>
  <c r="A213" i="8" s="1"/>
  <c r="F214" i="8"/>
  <c r="F215" i="8"/>
  <c r="A215" i="8" s="1"/>
  <c r="F216" i="8"/>
  <c r="A216" i="8" s="1"/>
  <c r="F217" i="8"/>
  <c r="A217" i="8" s="1"/>
  <c r="F218" i="8"/>
  <c r="F219" i="8"/>
  <c r="F220" i="8"/>
  <c r="A220" i="8" s="1"/>
  <c r="F221" i="8"/>
  <c r="A221" i="8" s="1"/>
  <c r="F222" i="8"/>
  <c r="F223" i="8"/>
  <c r="A223" i="8" s="1"/>
  <c r="F224" i="8"/>
  <c r="A224" i="8" s="1"/>
  <c r="F225" i="8"/>
  <c r="A225" i="8" s="1"/>
  <c r="F226" i="8"/>
  <c r="F227" i="8"/>
  <c r="A227" i="8" s="1"/>
  <c r="F228" i="8"/>
  <c r="A228" i="8" s="1"/>
  <c r="F229" i="8"/>
  <c r="A229" i="8" s="1"/>
  <c r="F230" i="8"/>
  <c r="F231" i="8"/>
  <c r="A231" i="8" s="1"/>
  <c r="F232" i="8"/>
  <c r="A232" i="8" s="1"/>
  <c r="F233" i="8"/>
  <c r="F234" i="8"/>
  <c r="F235" i="8"/>
  <c r="A235" i="8" s="1"/>
  <c r="F236" i="8"/>
  <c r="A236" i="8" s="1"/>
  <c r="F237" i="8"/>
  <c r="A237" i="8" s="1"/>
  <c r="F238" i="8"/>
  <c r="F239" i="8"/>
  <c r="A239" i="8" s="1"/>
  <c r="F240" i="8"/>
  <c r="F241" i="8"/>
  <c r="A241" i="8" s="1"/>
  <c r="F242" i="8"/>
  <c r="F243" i="8"/>
  <c r="A243" i="8" s="1"/>
  <c r="F244" i="8"/>
  <c r="A244" i="8" s="1"/>
  <c r="F245" i="8"/>
  <c r="A245" i="8" s="1"/>
  <c r="F246" i="8"/>
  <c r="F247" i="8"/>
  <c r="F248" i="8"/>
  <c r="A248" i="8" s="1"/>
  <c r="F249" i="8"/>
  <c r="A249" i="8" s="1"/>
  <c r="F250" i="8"/>
  <c r="F251" i="8"/>
  <c r="A251" i="8" s="1"/>
  <c r="F252" i="8"/>
  <c r="A252" i="8" s="1"/>
  <c r="F253" i="8"/>
  <c r="A253" i="8" s="1"/>
  <c r="F254" i="8"/>
  <c r="F255" i="8"/>
  <c r="A255" i="8" s="1"/>
  <c r="F256" i="8"/>
  <c r="A256" i="8" s="1"/>
  <c r="F257" i="8"/>
  <c r="A257" i="8" s="1"/>
  <c r="F258" i="8"/>
  <c r="F259" i="8"/>
  <c r="A259" i="8" s="1"/>
  <c r="F260" i="8"/>
  <c r="A260" i="8" s="1"/>
  <c r="F261" i="8"/>
  <c r="F262" i="8"/>
  <c r="F263" i="8"/>
  <c r="A263" i="8" s="1"/>
  <c r="F264" i="8"/>
  <c r="A264" i="8" s="1"/>
  <c r="F265" i="8"/>
  <c r="A265" i="8" s="1"/>
  <c r="F266" i="8"/>
  <c r="F267" i="8"/>
  <c r="A267" i="8" s="1"/>
  <c r="F268" i="8"/>
  <c r="F269" i="8"/>
  <c r="A269" i="8" s="1"/>
  <c r="F270" i="8"/>
  <c r="F271" i="8"/>
  <c r="A271" i="8" s="1"/>
  <c r="F272" i="8"/>
  <c r="A272" i="8" s="1"/>
  <c r="F273" i="8"/>
  <c r="A273" i="8" s="1"/>
  <c r="F274" i="8"/>
  <c r="F275" i="8"/>
  <c r="F276" i="8"/>
  <c r="A276" i="8" s="1"/>
  <c r="F277" i="8"/>
  <c r="A277" i="8" s="1"/>
  <c r="F278" i="8"/>
  <c r="F279" i="8"/>
  <c r="A279" i="8" s="1"/>
  <c r="F280" i="8"/>
  <c r="A280" i="8" s="1"/>
  <c r="F281" i="8"/>
  <c r="A281" i="8" s="1"/>
  <c r="F282" i="8"/>
  <c r="F283" i="8"/>
  <c r="A283" i="8" s="1"/>
  <c r="F284" i="8"/>
  <c r="A284" i="8" s="1"/>
  <c r="F285" i="8"/>
  <c r="A285" i="8" s="1"/>
  <c r="F286" i="8"/>
  <c r="F287" i="8"/>
  <c r="A287" i="8" s="1"/>
  <c r="F288" i="8"/>
  <c r="A288" i="8" s="1"/>
  <c r="F289" i="8"/>
  <c r="F290" i="8"/>
  <c r="F291" i="8"/>
  <c r="A291" i="8" s="1"/>
  <c r="F292" i="8"/>
  <c r="A292" i="8" s="1"/>
  <c r="F293" i="8"/>
  <c r="A293" i="8" s="1"/>
  <c r="F294" i="8"/>
  <c r="F295" i="8"/>
  <c r="A295" i="8" s="1"/>
  <c r="F296" i="8"/>
  <c r="F297" i="8"/>
  <c r="A297" i="8" s="1"/>
  <c r="F298" i="8"/>
  <c r="F299" i="8"/>
  <c r="A299" i="8" s="1"/>
  <c r="F300" i="8"/>
  <c r="A300" i="8" s="1"/>
  <c r="F301" i="8"/>
  <c r="A301" i="8" s="1"/>
  <c r="F302" i="8"/>
  <c r="F303" i="8"/>
  <c r="F304" i="8"/>
  <c r="A304" i="8" s="1"/>
  <c r="F305" i="8"/>
  <c r="A305" i="8" s="1"/>
  <c r="F306" i="8"/>
  <c r="F307" i="8"/>
  <c r="A307" i="8" s="1"/>
  <c r="F308" i="8"/>
  <c r="A308" i="8" s="1"/>
  <c r="F309" i="8"/>
  <c r="A309" i="8" s="1"/>
  <c r="F310" i="8"/>
  <c r="F311" i="8"/>
  <c r="A311" i="8" s="1"/>
  <c r="F312" i="8"/>
  <c r="A312" i="8" s="1"/>
  <c r="F313" i="8"/>
  <c r="A313" i="8" s="1"/>
  <c r="F314" i="8"/>
  <c r="F315" i="8"/>
  <c r="A315" i="8" s="1"/>
  <c r="F316" i="8"/>
  <c r="A316" i="8" s="1"/>
  <c r="F317" i="8"/>
  <c r="F318" i="8"/>
  <c r="F319" i="8"/>
  <c r="A319" i="8" s="1"/>
  <c r="F320" i="8"/>
  <c r="A320" i="8" s="1"/>
  <c r="F321" i="8"/>
  <c r="A321" i="8" s="1"/>
  <c r="F322" i="8"/>
  <c r="F323" i="8"/>
  <c r="A323" i="8" s="1"/>
  <c r="F324" i="8"/>
  <c r="F325" i="8"/>
  <c r="A325" i="8" s="1"/>
  <c r="F326" i="8"/>
  <c r="F327" i="8"/>
  <c r="A327" i="8" s="1"/>
  <c r="F328" i="8"/>
  <c r="A328" i="8" s="1"/>
  <c r="F329" i="8"/>
  <c r="A329" i="8" s="1"/>
  <c r="F330" i="8"/>
  <c r="F331" i="8"/>
  <c r="F332" i="8"/>
  <c r="A332" i="8" s="1"/>
  <c r="F333" i="8"/>
  <c r="A333" i="8" s="1"/>
  <c r="F334" i="8"/>
  <c r="F335" i="8"/>
  <c r="A335" i="8" s="1"/>
  <c r="F336" i="8"/>
  <c r="A336" i="8" s="1"/>
  <c r="F337" i="8"/>
  <c r="A337" i="8" s="1"/>
  <c r="F338" i="8"/>
  <c r="F339" i="8"/>
  <c r="A339" i="8" s="1"/>
  <c r="F340" i="8"/>
  <c r="A340" i="8" s="1"/>
  <c r="F341" i="8"/>
  <c r="A341" i="8" s="1"/>
  <c r="F342" i="8"/>
  <c r="F343" i="8"/>
  <c r="A343" i="8" s="1"/>
  <c r="F344" i="8"/>
  <c r="A344" i="8" s="1"/>
  <c r="F345" i="8"/>
  <c r="F346" i="8"/>
  <c r="F347" i="8"/>
  <c r="A347" i="8" s="1"/>
  <c r="F348" i="8"/>
  <c r="A348" i="8" s="1"/>
  <c r="F349" i="8"/>
  <c r="A349" i="8" s="1"/>
  <c r="F350" i="8"/>
  <c r="F351" i="8"/>
  <c r="A351" i="8" s="1"/>
  <c r="F352" i="8"/>
  <c r="F353" i="8"/>
  <c r="A353" i="8" s="1"/>
  <c r="F354" i="8"/>
  <c r="F355" i="8"/>
  <c r="A355" i="8" s="1"/>
  <c r="F356" i="8"/>
  <c r="A356" i="8" s="1"/>
  <c r="F357" i="8"/>
  <c r="A357" i="8" s="1"/>
  <c r="F358" i="8"/>
  <c r="F2" i="8"/>
  <c r="E22" i="18" l="1"/>
  <c r="K22" i="18" s="1"/>
  <c r="C22" i="18"/>
  <c r="E22" i="15"/>
  <c r="K22" i="15" s="1"/>
  <c r="E58" i="18"/>
  <c r="K58" i="18" s="1"/>
  <c r="C58" i="18"/>
  <c r="E58" i="15"/>
  <c r="K58" i="15" s="1"/>
  <c r="E71" i="18"/>
  <c r="K71" i="18" s="1"/>
  <c r="C71" i="18"/>
  <c r="E71" i="15"/>
  <c r="C23" i="18"/>
  <c r="E23" i="18"/>
  <c r="K23" i="18" s="1"/>
  <c r="E23" i="15"/>
  <c r="E76" i="18"/>
  <c r="K76" i="18" s="1"/>
  <c r="C76" i="18"/>
  <c r="E76" i="15"/>
  <c r="K76" i="15" s="1"/>
  <c r="E36" i="18"/>
  <c r="K36" i="18" s="1"/>
  <c r="C36" i="18"/>
  <c r="E36" i="15"/>
  <c r="E19" i="18"/>
  <c r="K19" i="18" s="1"/>
  <c r="C19" i="18"/>
  <c r="E19" i="15"/>
  <c r="K19" i="15" s="1"/>
  <c r="L76" i="18"/>
  <c r="C56" i="18"/>
  <c r="E56" i="18"/>
  <c r="K56" i="18" s="1"/>
  <c r="E56" i="15"/>
  <c r="C18" i="18"/>
  <c r="E18" i="18"/>
  <c r="K18" i="18" s="1"/>
  <c r="E18" i="15"/>
  <c r="E53" i="18"/>
  <c r="K53" i="18" s="1"/>
  <c r="C53" i="18"/>
  <c r="E53" i="15"/>
  <c r="K53" i="15" s="1"/>
  <c r="E16" i="18"/>
  <c r="K16" i="18" s="1"/>
  <c r="C16" i="18"/>
  <c r="E16" i="15"/>
  <c r="C72" i="18"/>
  <c r="E72" i="18"/>
  <c r="K72" i="18" s="1"/>
  <c r="E72" i="15"/>
  <c r="K72" i="15" s="1"/>
  <c r="E33" i="18"/>
  <c r="K33" i="18" s="1"/>
  <c r="C33" i="18"/>
  <c r="E33" i="15"/>
  <c r="C68" i="18"/>
  <c r="E68" i="18"/>
  <c r="K68" i="18" s="1"/>
  <c r="E68" i="15"/>
  <c r="E49" i="18"/>
  <c r="C49" i="18"/>
  <c r="E49" i="15"/>
  <c r="K49" i="15" s="1"/>
  <c r="C63" i="18"/>
  <c r="E63" i="18"/>
  <c r="K8" i="18"/>
  <c r="C8" i="18"/>
  <c r="E63" i="15"/>
  <c r="H29" i="18"/>
  <c r="H6" i="18"/>
  <c r="L6" i="18" s="1"/>
  <c r="E37" i="18"/>
  <c r="K37" i="18" s="1"/>
  <c r="C37" i="18"/>
  <c r="E37" i="15"/>
  <c r="K37" i="15" s="1"/>
  <c r="C42" i="18"/>
  <c r="E42" i="18"/>
  <c r="K42" i="18" s="1"/>
  <c r="E42" i="15"/>
  <c r="K42" i="15" s="1"/>
  <c r="E38" i="18"/>
  <c r="K38" i="18" s="1"/>
  <c r="C38" i="18"/>
  <c r="E38" i="15"/>
  <c r="K38" i="15" s="1"/>
  <c r="C73" i="18"/>
  <c r="E73" i="18"/>
  <c r="K73" i="18" s="1"/>
  <c r="E73" i="15"/>
  <c r="K73" i="15" s="1"/>
  <c r="E70" i="18"/>
  <c r="K70" i="18" s="1"/>
  <c r="C70" i="18"/>
  <c r="E70" i="15"/>
  <c r="E69" i="18"/>
  <c r="K69" i="18" s="1"/>
  <c r="C69" i="18"/>
  <c r="E69" i="15"/>
  <c r="K69" i="15" s="1"/>
  <c r="C50" i="18"/>
  <c r="E50" i="18"/>
  <c r="K50" i="18" s="1"/>
  <c r="E50" i="15"/>
  <c r="E47" i="18"/>
  <c r="K47" i="18" s="1"/>
  <c r="C47" i="18"/>
  <c r="K7" i="18"/>
  <c r="C7" i="18"/>
  <c r="E47" i="15"/>
  <c r="H14" i="18"/>
  <c r="H5" i="18"/>
  <c r="C31" i="18"/>
  <c r="E31" i="18"/>
  <c r="K31" i="18" s="1"/>
  <c r="E31" i="15"/>
  <c r="C30" i="18"/>
  <c r="E30" i="18"/>
  <c r="K30" i="18" s="1"/>
  <c r="E30" i="15"/>
  <c r="K30" i="15" s="1"/>
  <c r="C65" i="18"/>
  <c r="E65" i="18"/>
  <c r="K65" i="18" s="1"/>
  <c r="E65" i="15"/>
  <c r="C40" i="18"/>
  <c r="E40" i="18"/>
  <c r="K40" i="18" s="1"/>
  <c r="E40" i="15"/>
  <c r="K40" i="15" s="1"/>
  <c r="C74" i="18"/>
  <c r="E74" i="18"/>
  <c r="K74" i="18" s="1"/>
  <c r="E74" i="15"/>
  <c r="K74" i="15" s="1"/>
  <c r="E20" i="18"/>
  <c r="K20" i="18" s="1"/>
  <c r="C20" i="18"/>
  <c r="E20" i="15"/>
  <c r="K20" i="15" s="1"/>
  <c r="E32" i="18"/>
  <c r="K32" i="18" s="1"/>
  <c r="C32" i="18"/>
  <c r="E32" i="15"/>
  <c r="K32" i="15" s="1"/>
  <c r="E67" i="18"/>
  <c r="K67" i="18" s="1"/>
  <c r="C67" i="18"/>
  <c r="E67" i="15"/>
  <c r="C66" i="18"/>
  <c r="E66" i="18"/>
  <c r="K66" i="18" s="1"/>
  <c r="E66" i="15"/>
  <c r="C24" i="18"/>
  <c r="E24" i="18"/>
  <c r="K24" i="18" s="1"/>
  <c r="E24" i="15"/>
  <c r="K24" i="15" s="1"/>
  <c r="E75" i="18"/>
  <c r="K75" i="18" s="1"/>
  <c r="C75" i="18"/>
  <c r="E75" i="15"/>
  <c r="C41" i="18"/>
  <c r="E41" i="18"/>
  <c r="K41" i="18" s="1"/>
  <c r="E41" i="15"/>
  <c r="K41" i="15" s="1"/>
  <c r="E14" i="18"/>
  <c r="C14" i="18"/>
  <c r="E5" i="15"/>
  <c r="C5" i="18"/>
  <c r="E14" i="15"/>
  <c r="E39" i="18"/>
  <c r="K39" i="18" s="1"/>
  <c r="C39" i="18"/>
  <c r="E39" i="15"/>
  <c r="K39" i="15" s="1"/>
  <c r="E57" i="18"/>
  <c r="K57" i="18" s="1"/>
  <c r="C57" i="18"/>
  <c r="E57" i="15"/>
  <c r="K57" i="15" s="1"/>
  <c r="E34" i="18"/>
  <c r="K34" i="18" s="1"/>
  <c r="C34" i="18"/>
  <c r="E34" i="15"/>
  <c r="K34" i="15" s="1"/>
  <c r="C54" i="18"/>
  <c r="E54" i="18"/>
  <c r="K54" i="18" s="1"/>
  <c r="E54" i="15"/>
  <c r="K54" i="15" s="1"/>
  <c r="C51" i="18"/>
  <c r="E51" i="18"/>
  <c r="K51" i="18" s="1"/>
  <c r="E51" i="15"/>
  <c r="K51" i="15" s="1"/>
  <c r="C48" i="18"/>
  <c r="E48" i="18"/>
  <c r="K48" i="18" s="1"/>
  <c r="E48" i="15"/>
  <c r="H47" i="18"/>
  <c r="H7" i="18"/>
  <c r="L7" i="18" s="1"/>
  <c r="C55" i="18"/>
  <c r="E55" i="18"/>
  <c r="K55" i="18" s="1"/>
  <c r="E55" i="15"/>
  <c r="K55" i="15" s="1"/>
  <c r="C29" i="18"/>
  <c r="C6" i="18"/>
  <c r="E29" i="18"/>
  <c r="E29" i="15"/>
  <c r="E64" i="18"/>
  <c r="K64" i="18" s="1"/>
  <c r="C64" i="18"/>
  <c r="E64" i="15"/>
  <c r="K64" i="15" s="1"/>
  <c r="H63" i="18"/>
  <c r="L63" i="18" s="1"/>
  <c r="H8" i="18"/>
  <c r="L8" i="18" s="1"/>
  <c r="E21" i="18"/>
  <c r="K21" i="18" s="1"/>
  <c r="C21" i="18"/>
  <c r="E21" i="15"/>
  <c r="K21" i="15" s="1"/>
  <c r="E35" i="18"/>
  <c r="K35" i="18" s="1"/>
  <c r="C35" i="18"/>
  <c r="E35" i="15"/>
  <c r="K35" i="15" s="1"/>
  <c r="C17" i="18"/>
  <c r="E17" i="18"/>
  <c r="K17" i="18" s="1"/>
  <c r="E17" i="15"/>
  <c r="K17" i="15" s="1"/>
  <c r="E52" i="18"/>
  <c r="K52" i="18" s="1"/>
  <c r="C52" i="18"/>
  <c r="E52" i="15"/>
  <c r="K52" i="15" s="1"/>
  <c r="E15" i="18"/>
  <c r="K15" i="18" s="1"/>
  <c r="C15" i="18"/>
  <c r="E15" i="15"/>
  <c r="K15" i="15" s="1"/>
  <c r="B338" i="8"/>
  <c r="B282" i="8"/>
  <c r="B226" i="8"/>
  <c r="K56" i="15"/>
  <c r="B170" i="8"/>
  <c r="B114" i="8"/>
  <c r="B58" i="8"/>
  <c r="K16" i="15"/>
  <c r="B345" i="8"/>
  <c r="B289" i="8"/>
  <c r="B233" i="8"/>
  <c r="B177" i="8"/>
  <c r="K33" i="15"/>
  <c r="B121" i="8"/>
  <c r="K68" i="15"/>
  <c r="B65" i="8"/>
  <c r="B9" i="8"/>
  <c r="E8" i="15"/>
  <c r="K8" i="15" s="1"/>
  <c r="F21" i="9" s="1"/>
  <c r="H29" i="15"/>
  <c r="L29" i="15" s="1"/>
  <c r="B296" i="8"/>
  <c r="B240" i="8"/>
  <c r="B352" i="8"/>
  <c r="B184" i="8"/>
  <c r="K70" i="15"/>
  <c r="B128" i="8"/>
  <c r="B72" i="8"/>
  <c r="K50" i="15"/>
  <c r="B16" i="8"/>
  <c r="E7" i="15"/>
  <c r="K7" i="15" s="1"/>
  <c r="F20" i="9" s="1"/>
  <c r="B247" i="8"/>
  <c r="B191" i="8"/>
  <c r="B135" i="8"/>
  <c r="B79" i="8"/>
  <c r="B23" i="8"/>
  <c r="K48" i="15"/>
  <c r="H47" i="15"/>
  <c r="H14" i="15"/>
  <c r="L14" i="15" s="1"/>
  <c r="B2" i="8"/>
  <c r="B303" i="8"/>
  <c r="B310" i="8"/>
  <c r="B254" i="8"/>
  <c r="B198" i="8"/>
  <c r="B142" i="8"/>
  <c r="B86" i="8"/>
  <c r="E6" i="15"/>
  <c r="K6" i="15" s="1"/>
  <c r="F19" i="9" s="1"/>
  <c r="B30" i="8"/>
  <c r="H63" i="15"/>
  <c r="L63" i="15" s="1"/>
  <c r="K23" i="15"/>
  <c r="A358" i="8"/>
  <c r="B358" i="8"/>
  <c r="A354" i="8"/>
  <c r="B354" i="8"/>
  <c r="A350" i="8"/>
  <c r="B350" i="8"/>
  <c r="A346" i="8"/>
  <c r="B346" i="8"/>
  <c r="A342" i="8"/>
  <c r="B342" i="8"/>
  <c r="A334" i="8"/>
  <c r="B334" i="8"/>
  <c r="A330" i="8"/>
  <c r="B330" i="8"/>
  <c r="A326" i="8"/>
  <c r="B326" i="8"/>
  <c r="A322" i="8"/>
  <c r="B322" i="8"/>
  <c r="A318" i="8"/>
  <c r="B318" i="8"/>
  <c r="A314" i="8"/>
  <c r="B314" i="8"/>
  <c r="A306" i="8"/>
  <c r="B306" i="8"/>
  <c r="A302" i="8"/>
  <c r="B302" i="8"/>
  <c r="A298" i="8"/>
  <c r="B298" i="8"/>
  <c r="A294" i="8"/>
  <c r="B294" i="8"/>
  <c r="A290" i="8"/>
  <c r="B290" i="8"/>
  <c r="A286" i="8"/>
  <c r="B286" i="8"/>
  <c r="A278" i="8"/>
  <c r="B278" i="8"/>
  <c r="A274" i="8"/>
  <c r="B274" i="8"/>
  <c r="A270" i="8"/>
  <c r="B270" i="8"/>
  <c r="A266" i="8"/>
  <c r="B266" i="8"/>
  <c r="A262" i="8"/>
  <c r="B262" i="8"/>
  <c r="A258" i="8"/>
  <c r="B258" i="8"/>
  <c r="A250" i="8"/>
  <c r="B250" i="8"/>
  <c r="A246" i="8"/>
  <c r="B246" i="8"/>
  <c r="A242" i="8"/>
  <c r="B242" i="8"/>
  <c r="A238" i="8"/>
  <c r="B238" i="8"/>
  <c r="A234" i="8"/>
  <c r="B234" i="8"/>
  <c r="A230" i="8"/>
  <c r="B230" i="8"/>
  <c r="A222" i="8"/>
  <c r="B222" i="8"/>
  <c r="A218" i="8"/>
  <c r="B218" i="8"/>
  <c r="A214" i="8"/>
  <c r="B214" i="8"/>
  <c r="A210" i="8"/>
  <c r="B210" i="8"/>
  <c r="A206" i="8"/>
  <c r="B206" i="8"/>
  <c r="A202" i="8"/>
  <c r="B202" i="8"/>
  <c r="A194" i="8"/>
  <c r="B194" i="8"/>
  <c r="A190" i="8"/>
  <c r="B190" i="8"/>
  <c r="A186" i="8"/>
  <c r="B186" i="8"/>
  <c r="A182" i="8"/>
  <c r="B182" i="8"/>
  <c r="A162" i="8"/>
  <c r="B162" i="8"/>
  <c r="A154" i="8"/>
  <c r="B154" i="8"/>
  <c r="A146" i="8"/>
  <c r="B146" i="8"/>
  <c r="A138" i="8"/>
  <c r="B138" i="8"/>
  <c r="A130" i="8"/>
  <c r="B130" i="8"/>
  <c r="A122" i="8"/>
  <c r="B122" i="8"/>
  <c r="A106" i="8"/>
  <c r="B106" i="8"/>
  <c r="A98" i="8"/>
  <c r="B98" i="8"/>
  <c r="A90" i="8"/>
  <c r="B90" i="8"/>
  <c r="A82" i="8"/>
  <c r="B82" i="8"/>
  <c r="A74" i="8"/>
  <c r="B74" i="8"/>
  <c r="A66" i="8"/>
  <c r="B66" i="8"/>
  <c r="A50" i="8"/>
  <c r="B50" i="8"/>
  <c r="A42" i="8"/>
  <c r="B42" i="8"/>
  <c r="A41" i="8"/>
  <c r="B41" i="8"/>
  <c r="A34" i="8"/>
  <c r="B34" i="8"/>
  <c r="A31" i="8"/>
  <c r="B31" i="8"/>
  <c r="A25" i="8"/>
  <c r="B25" i="8"/>
  <c r="A7" i="8"/>
  <c r="B7" i="8"/>
  <c r="B169" i="8"/>
  <c r="B153" i="8"/>
  <c r="B137" i="8"/>
  <c r="B105" i="8"/>
  <c r="B89" i="8"/>
  <c r="B73" i="8"/>
  <c r="B57" i="8"/>
  <c r="B329" i="8"/>
  <c r="B313" i="8"/>
  <c r="B297" i="8"/>
  <c r="B281" i="8"/>
  <c r="B265" i="8"/>
  <c r="B249" i="8"/>
  <c r="B217" i="8"/>
  <c r="B201" i="8"/>
  <c r="B185" i="8"/>
  <c r="B167" i="8"/>
  <c r="B151" i="8"/>
  <c r="B119" i="8"/>
  <c r="B103" i="8"/>
  <c r="B87" i="8"/>
  <c r="B71" i="8"/>
  <c r="B55" i="8"/>
  <c r="B39" i="8"/>
  <c r="B22" i="8"/>
  <c r="B6" i="8"/>
  <c r="B343" i="8"/>
  <c r="B327" i="8"/>
  <c r="B311" i="8"/>
  <c r="B295" i="8"/>
  <c r="B279" i="8"/>
  <c r="B263" i="8"/>
  <c r="B231" i="8"/>
  <c r="B215" i="8"/>
  <c r="B199" i="8"/>
  <c r="B183" i="8"/>
  <c r="B166" i="8"/>
  <c r="B150" i="8"/>
  <c r="B134" i="8"/>
  <c r="B118" i="8"/>
  <c r="B102" i="8"/>
  <c r="B70" i="8"/>
  <c r="B54" i="8"/>
  <c r="B38" i="8"/>
  <c r="B18" i="8"/>
  <c r="B17" i="8"/>
  <c r="B15" i="8"/>
  <c r="B161" i="8"/>
  <c r="B353" i="8"/>
  <c r="B337" i="8"/>
  <c r="B321" i="8"/>
  <c r="B305" i="8"/>
  <c r="B273" i="8"/>
  <c r="B257" i="8"/>
  <c r="B241" i="8"/>
  <c r="B225" i="8"/>
  <c r="B209" i="8"/>
  <c r="B193" i="8"/>
  <c r="B175" i="8"/>
  <c r="B159" i="8"/>
  <c r="B143" i="8"/>
  <c r="B127" i="8"/>
  <c r="B111" i="8"/>
  <c r="B95" i="8"/>
  <c r="B63" i="8"/>
  <c r="B47" i="8"/>
  <c r="B14" i="8"/>
  <c r="B145" i="8"/>
  <c r="B129" i="8"/>
  <c r="B113" i="8"/>
  <c r="B97" i="8"/>
  <c r="B81" i="8"/>
  <c r="B49" i="8"/>
  <c r="B351" i="8"/>
  <c r="B335" i="8"/>
  <c r="B319" i="8"/>
  <c r="B287" i="8"/>
  <c r="B271" i="8"/>
  <c r="B255" i="8"/>
  <c r="B239" i="8"/>
  <c r="B223" i="8"/>
  <c r="B207" i="8"/>
  <c r="B174" i="8"/>
  <c r="B158" i="8"/>
  <c r="B126" i="8"/>
  <c r="B110" i="8"/>
  <c r="B94" i="8"/>
  <c r="B78" i="8"/>
  <c r="B62" i="8"/>
  <c r="B46" i="8"/>
  <c r="B26" i="8"/>
  <c r="B10" i="8"/>
  <c r="A212" i="8"/>
  <c r="C19" i="15"/>
  <c r="A100" i="8"/>
  <c r="C30" i="15"/>
  <c r="A44" i="8"/>
  <c r="K65" i="15"/>
  <c r="C65" i="15"/>
  <c r="B33" i="8"/>
  <c r="A331" i="8"/>
  <c r="C40" i="15"/>
  <c r="A275" i="8"/>
  <c r="C74" i="15"/>
  <c r="A219" i="8"/>
  <c r="C20" i="15"/>
  <c r="A163" i="8"/>
  <c r="C32" i="15"/>
  <c r="A107" i="8"/>
  <c r="C67" i="15"/>
  <c r="A51" i="8"/>
  <c r="K66" i="15"/>
  <c r="C66" i="15"/>
  <c r="B344" i="8"/>
  <c r="B336" i="8"/>
  <c r="B328" i="8"/>
  <c r="B320" i="8"/>
  <c r="B312" i="8"/>
  <c r="B304" i="8"/>
  <c r="B288" i="8"/>
  <c r="B280" i="8"/>
  <c r="B272" i="8"/>
  <c r="B264" i="8"/>
  <c r="B256" i="8"/>
  <c r="B248" i="8"/>
  <c r="B232" i="8"/>
  <c r="B224" i="8"/>
  <c r="B216" i="8"/>
  <c r="B208" i="8"/>
  <c r="B200" i="8"/>
  <c r="B192" i="8"/>
  <c r="B176" i="8"/>
  <c r="B168" i="8"/>
  <c r="B160" i="8"/>
  <c r="B152" i="8"/>
  <c r="B144" i="8"/>
  <c r="B136" i="8"/>
  <c r="B120" i="8"/>
  <c r="B112" i="8"/>
  <c r="B104" i="8"/>
  <c r="B96" i="8"/>
  <c r="B88" i="8"/>
  <c r="B80" i="8"/>
  <c r="B64" i="8"/>
  <c r="B56" i="8"/>
  <c r="B48" i="8"/>
  <c r="B40" i="8"/>
  <c r="B32" i="8"/>
  <c r="B24" i="8"/>
  <c r="B8" i="8"/>
  <c r="A317" i="8"/>
  <c r="C23" i="15"/>
  <c r="A93" i="8"/>
  <c r="C52" i="15"/>
  <c r="A37" i="8"/>
  <c r="C15" i="15"/>
  <c r="B178" i="8"/>
  <c r="A324" i="8"/>
  <c r="C76" i="15"/>
  <c r="A156" i="8"/>
  <c r="C31" i="15"/>
  <c r="K31" i="15"/>
  <c r="A282" i="8"/>
  <c r="C75" i="15"/>
  <c r="A226" i="8"/>
  <c r="C56" i="15"/>
  <c r="A58" i="8"/>
  <c r="C16" i="15"/>
  <c r="A205" i="8"/>
  <c r="C35" i="15"/>
  <c r="A149" i="8"/>
  <c r="C17" i="15"/>
  <c r="A268" i="8"/>
  <c r="C36" i="15"/>
  <c r="K36" i="15"/>
  <c r="A338" i="8"/>
  <c r="C24" i="15"/>
  <c r="A170" i="8"/>
  <c r="K18" i="15"/>
  <c r="C18" i="15"/>
  <c r="A289" i="8"/>
  <c r="C37" i="15"/>
  <c r="A261" i="8"/>
  <c r="C21" i="15"/>
  <c r="A114" i="8"/>
  <c r="C53" i="15"/>
  <c r="A345" i="8"/>
  <c r="C41" i="15"/>
  <c r="A177" i="8"/>
  <c r="C33" i="15"/>
  <c r="A121" i="8"/>
  <c r="C68" i="15"/>
  <c r="A296" i="8"/>
  <c r="C38" i="15"/>
  <c r="A240" i="8"/>
  <c r="C73" i="15"/>
  <c r="A128" i="8"/>
  <c r="C69" i="15"/>
  <c r="A72" i="8"/>
  <c r="C50" i="15"/>
  <c r="A16" i="8"/>
  <c r="C47" i="15"/>
  <c r="C7" i="15"/>
  <c r="B357" i="8"/>
  <c r="B349" i="8"/>
  <c r="B341" i="8"/>
  <c r="B333" i="8"/>
  <c r="B325" i="8"/>
  <c r="B317" i="8"/>
  <c r="B309" i="8"/>
  <c r="B301" i="8"/>
  <c r="B293" i="8"/>
  <c r="B285" i="8"/>
  <c r="B277" i="8"/>
  <c r="B269" i="8"/>
  <c r="B261" i="8"/>
  <c r="B253" i="8"/>
  <c r="B245" i="8"/>
  <c r="B237" i="8"/>
  <c r="B229" i="8"/>
  <c r="B221" i="8"/>
  <c r="B213" i="8"/>
  <c r="B205" i="8"/>
  <c r="B197" i="8"/>
  <c r="B189" i="8"/>
  <c r="B181" i="8"/>
  <c r="B173" i="8"/>
  <c r="B165" i="8"/>
  <c r="B157" i="8"/>
  <c r="B149" i="8"/>
  <c r="B141" i="8"/>
  <c r="B133" i="8"/>
  <c r="B125" i="8"/>
  <c r="B117" i="8"/>
  <c r="B109" i="8"/>
  <c r="B101" i="8"/>
  <c r="B93" i="8"/>
  <c r="B85" i="8"/>
  <c r="B77" i="8"/>
  <c r="B69" i="8"/>
  <c r="B61" i="8"/>
  <c r="B53" i="8"/>
  <c r="B45" i="8"/>
  <c r="B37" i="8"/>
  <c r="B29" i="8"/>
  <c r="B21" i="8"/>
  <c r="B13" i="8"/>
  <c r="B5" i="8"/>
  <c r="A9" i="8"/>
  <c r="C63" i="15"/>
  <c r="C8" i="15"/>
  <c r="A184" i="8"/>
  <c r="C70" i="15"/>
  <c r="A2" i="8"/>
  <c r="C14" i="15"/>
  <c r="C5" i="15"/>
  <c r="A303" i="8"/>
  <c r="C39" i="15"/>
  <c r="A79" i="8"/>
  <c r="C51" i="15"/>
  <c r="A23" i="8"/>
  <c r="C48" i="15"/>
  <c r="B356" i="8"/>
  <c r="B348" i="8"/>
  <c r="B340" i="8"/>
  <c r="B332" i="8"/>
  <c r="B324" i="8"/>
  <c r="B316" i="8"/>
  <c r="B308" i="8"/>
  <c r="B300" i="8"/>
  <c r="B292" i="8"/>
  <c r="B284" i="8"/>
  <c r="B276" i="8"/>
  <c r="B268" i="8"/>
  <c r="B260" i="8"/>
  <c r="B252" i="8"/>
  <c r="B244" i="8"/>
  <c r="B236" i="8"/>
  <c r="B228" i="8"/>
  <c r="B220" i="8"/>
  <c r="B212" i="8"/>
  <c r="B204" i="8"/>
  <c r="B196" i="8"/>
  <c r="B188" i="8"/>
  <c r="B180" i="8"/>
  <c r="B172" i="8"/>
  <c r="B164" i="8"/>
  <c r="B156" i="8"/>
  <c r="B148" i="8"/>
  <c r="B140" i="8"/>
  <c r="B132" i="8"/>
  <c r="B124" i="8"/>
  <c r="B116" i="8"/>
  <c r="B108" i="8"/>
  <c r="B100" i="8"/>
  <c r="B92" i="8"/>
  <c r="B84" i="8"/>
  <c r="B76" i="8"/>
  <c r="B68" i="8"/>
  <c r="B60" i="8"/>
  <c r="B52" i="8"/>
  <c r="B44" i="8"/>
  <c r="B36" i="8"/>
  <c r="B28" i="8"/>
  <c r="B20" i="8"/>
  <c r="B12" i="8"/>
  <c r="B4" i="8"/>
  <c r="A233" i="8"/>
  <c r="C72" i="15"/>
  <c r="A65" i="8"/>
  <c r="C49" i="15"/>
  <c r="A352" i="8"/>
  <c r="C42" i="15"/>
  <c r="A247" i="8"/>
  <c r="C57" i="15"/>
  <c r="A191" i="8"/>
  <c r="C34" i="15"/>
  <c r="A135" i="8"/>
  <c r="C54" i="15"/>
  <c r="A310" i="8"/>
  <c r="C22" i="15"/>
  <c r="A254" i="8"/>
  <c r="C58" i="15"/>
  <c r="A198" i="8"/>
  <c r="C71" i="15"/>
  <c r="A142" i="8"/>
  <c r="C55" i="15"/>
  <c r="A86" i="8"/>
  <c r="C29" i="15"/>
  <c r="C6" i="15"/>
  <c r="A30" i="8"/>
  <c r="C64" i="15"/>
  <c r="B355" i="8"/>
  <c r="B347" i="8"/>
  <c r="B339" i="8"/>
  <c r="B331" i="8"/>
  <c r="B323" i="8"/>
  <c r="B315" i="8"/>
  <c r="B307" i="8"/>
  <c r="B299" i="8"/>
  <c r="B291" i="8"/>
  <c r="B283" i="8"/>
  <c r="B275" i="8"/>
  <c r="B267" i="8"/>
  <c r="B259" i="8"/>
  <c r="B251" i="8"/>
  <c r="B243" i="8"/>
  <c r="B235" i="8"/>
  <c r="B227" i="8"/>
  <c r="B219" i="8"/>
  <c r="B211" i="8"/>
  <c r="B203" i="8"/>
  <c r="B195" i="8"/>
  <c r="B187" i="8"/>
  <c r="B179" i="8"/>
  <c r="B171" i="8"/>
  <c r="B163" i="8"/>
  <c r="B155" i="8"/>
  <c r="B147" i="8"/>
  <c r="B139" i="8"/>
  <c r="B131" i="8"/>
  <c r="B123" i="8"/>
  <c r="B115" i="8"/>
  <c r="B107" i="8"/>
  <c r="B99" i="8"/>
  <c r="B91" i="8"/>
  <c r="B83" i="8"/>
  <c r="B75" i="8"/>
  <c r="B67" i="8"/>
  <c r="B59" i="8"/>
  <c r="B51" i="8"/>
  <c r="B43" i="8"/>
  <c r="B35" i="8"/>
  <c r="B27" i="8"/>
  <c r="B19" i="8"/>
  <c r="B11" i="8"/>
  <c r="B3" i="8"/>
  <c r="E40" i="11"/>
  <c r="H21" i="15"/>
  <c r="L21" i="15" s="1"/>
  <c r="E39" i="11"/>
  <c r="H58" i="15"/>
  <c r="L58" i="15" s="1"/>
  <c r="E31" i="11"/>
  <c r="H71" i="15"/>
  <c r="L71" i="15" s="1"/>
  <c r="E23" i="11"/>
  <c r="H55" i="15"/>
  <c r="L55" i="15" s="1"/>
  <c r="E7" i="11"/>
  <c r="H64" i="15"/>
  <c r="L64" i="15" s="1"/>
  <c r="E24" i="11"/>
  <c r="H17" i="15"/>
  <c r="L17" i="15" s="1"/>
  <c r="E46" i="11"/>
  <c r="H39" i="15"/>
  <c r="L39" i="15" s="1"/>
  <c r="E38" i="11"/>
  <c r="H57" i="15"/>
  <c r="L57" i="15" s="1"/>
  <c r="E30" i="11"/>
  <c r="H34" i="15"/>
  <c r="L34" i="15" s="1"/>
  <c r="E22" i="11"/>
  <c r="H54" i="15"/>
  <c r="L54" i="15" s="1"/>
  <c r="E14" i="11"/>
  <c r="H51" i="15"/>
  <c r="L51" i="15" s="1"/>
  <c r="E6" i="11"/>
  <c r="H48" i="15"/>
  <c r="L48" i="15" s="1"/>
  <c r="E49" i="11"/>
  <c r="H76" i="15"/>
  <c r="L76" i="15" s="1"/>
  <c r="E16" i="11"/>
  <c r="H52" i="15"/>
  <c r="L52" i="15" s="1"/>
  <c r="E53" i="11"/>
  <c r="H42" i="15"/>
  <c r="L42" i="15" s="1"/>
  <c r="E45" i="11"/>
  <c r="H38" i="15"/>
  <c r="L38" i="15" s="1"/>
  <c r="E37" i="11"/>
  <c r="H73" i="15"/>
  <c r="L73" i="15" s="1"/>
  <c r="E29" i="11"/>
  <c r="H70" i="15"/>
  <c r="L70" i="15" s="1"/>
  <c r="E21" i="11"/>
  <c r="H69" i="15"/>
  <c r="L69" i="15" s="1"/>
  <c r="E13" i="11"/>
  <c r="H50" i="15"/>
  <c r="L50" i="15" s="1"/>
  <c r="L47" i="15"/>
  <c r="E32" i="11"/>
  <c r="H35" i="15"/>
  <c r="L35" i="15" s="1"/>
  <c r="E47" i="11"/>
  <c r="H22" i="15"/>
  <c r="L22" i="15" s="1"/>
  <c r="E44" i="11"/>
  <c r="H37" i="15"/>
  <c r="L37" i="15" s="1"/>
  <c r="E36" i="11"/>
  <c r="H72" i="15"/>
  <c r="L72" i="15" s="1"/>
  <c r="E28" i="11"/>
  <c r="H33" i="15"/>
  <c r="L33" i="15" s="1"/>
  <c r="E20" i="11"/>
  <c r="H68" i="15"/>
  <c r="L68" i="15" s="1"/>
  <c r="E12" i="11"/>
  <c r="H49" i="15"/>
  <c r="L49" i="15" s="1"/>
  <c r="E48" i="11"/>
  <c r="H23" i="15"/>
  <c r="L23" i="15" s="1"/>
  <c r="E8" i="11"/>
  <c r="H15" i="15"/>
  <c r="L15" i="15" s="1"/>
  <c r="E52" i="11"/>
  <c r="H41" i="15"/>
  <c r="L41" i="15" s="1"/>
  <c r="E51" i="11"/>
  <c r="H24" i="15"/>
  <c r="L24" i="15" s="1"/>
  <c r="E43" i="11"/>
  <c r="H75" i="15"/>
  <c r="L75" i="15" s="1"/>
  <c r="E35" i="11"/>
  <c r="H56" i="15"/>
  <c r="L56" i="15" s="1"/>
  <c r="E27" i="11"/>
  <c r="H18" i="15"/>
  <c r="L18" i="15" s="1"/>
  <c r="E19" i="11"/>
  <c r="H53" i="15"/>
  <c r="L53" i="15" s="1"/>
  <c r="E11" i="11"/>
  <c r="H16" i="15"/>
  <c r="L16" i="15" s="1"/>
  <c r="E50" i="11"/>
  <c r="H40" i="15"/>
  <c r="L40" i="15" s="1"/>
  <c r="E42" i="11"/>
  <c r="H74" i="15"/>
  <c r="L74" i="15" s="1"/>
  <c r="E34" i="11"/>
  <c r="H20" i="15"/>
  <c r="L20" i="15" s="1"/>
  <c r="E26" i="11"/>
  <c r="H32" i="15"/>
  <c r="L32" i="15" s="1"/>
  <c r="E18" i="11"/>
  <c r="H67" i="15"/>
  <c r="L67" i="15" s="1"/>
  <c r="E10" i="11"/>
  <c r="H66" i="15"/>
  <c r="L66" i="15" s="1"/>
  <c r="E41" i="11"/>
  <c r="H36" i="15"/>
  <c r="L36" i="15" s="1"/>
  <c r="E33" i="11"/>
  <c r="H19" i="15"/>
  <c r="L19" i="15" s="1"/>
  <c r="E25" i="11"/>
  <c r="H31" i="15"/>
  <c r="L31" i="15" s="1"/>
  <c r="E17" i="11"/>
  <c r="H30" i="15"/>
  <c r="L30" i="15" s="1"/>
  <c r="E9" i="11"/>
  <c r="H65" i="15"/>
  <c r="L65" i="15" s="1"/>
  <c r="H6" i="15"/>
  <c r="L6" i="15" s="1"/>
  <c r="G19" i="9" s="1"/>
  <c r="E15" i="11"/>
  <c r="E3" i="11"/>
  <c r="H5" i="15"/>
  <c r="L5" i="15" s="1"/>
  <c r="G18" i="9" s="1"/>
  <c r="H7" i="15"/>
  <c r="L7" i="15" s="1"/>
  <c r="G20" i="9" s="1"/>
  <c r="E5" i="11"/>
  <c r="H8" i="15"/>
  <c r="L8" i="15" s="1"/>
  <c r="G21" i="9" s="1"/>
  <c r="E4" i="11"/>
  <c r="H70" i="8"/>
  <c r="H68" i="8"/>
  <c r="H66" i="8"/>
  <c r="H357" i="8"/>
  <c r="H355" i="8"/>
  <c r="H353" i="8"/>
  <c r="H350" i="8"/>
  <c r="H348" i="8"/>
  <c r="H346" i="8"/>
  <c r="H343" i="8"/>
  <c r="H341" i="8"/>
  <c r="H339" i="8"/>
  <c r="H336" i="8"/>
  <c r="H334" i="8"/>
  <c r="H332" i="8"/>
  <c r="H329" i="8"/>
  <c r="H327" i="8"/>
  <c r="H325" i="8"/>
  <c r="H322" i="8"/>
  <c r="H320" i="8"/>
  <c r="H318" i="8"/>
  <c r="H315" i="8"/>
  <c r="H313" i="8"/>
  <c r="H311" i="8"/>
  <c r="H308" i="8"/>
  <c r="H306" i="8"/>
  <c r="H304" i="8"/>
  <c r="H301" i="8"/>
  <c r="H299" i="8"/>
  <c r="H297" i="8"/>
  <c r="H294" i="8"/>
  <c r="H292" i="8"/>
  <c r="H290" i="8"/>
  <c r="H287" i="8"/>
  <c r="H285" i="8"/>
  <c r="H283" i="8"/>
  <c r="H280" i="8"/>
  <c r="H278" i="8"/>
  <c r="H276" i="8"/>
  <c r="H273" i="8"/>
  <c r="H271" i="8"/>
  <c r="H269" i="8"/>
  <c r="H266" i="8"/>
  <c r="H264" i="8"/>
  <c r="H262" i="8"/>
  <c r="H259" i="8"/>
  <c r="H257" i="8"/>
  <c r="H255" i="8"/>
  <c r="H252" i="8"/>
  <c r="H250" i="8"/>
  <c r="H248" i="8"/>
  <c r="H245" i="8"/>
  <c r="H243" i="8"/>
  <c r="H241" i="8"/>
  <c r="H238" i="8"/>
  <c r="H236" i="8"/>
  <c r="H234" i="8"/>
  <c r="H231" i="8"/>
  <c r="H229" i="8"/>
  <c r="H227" i="8"/>
  <c r="H224" i="8"/>
  <c r="H222" i="8"/>
  <c r="H220" i="8"/>
  <c r="H217" i="8"/>
  <c r="H215" i="8"/>
  <c r="H213" i="8"/>
  <c r="H210" i="8"/>
  <c r="H208" i="8"/>
  <c r="H206" i="8"/>
  <c r="H203" i="8"/>
  <c r="H201" i="8"/>
  <c r="H199" i="8"/>
  <c r="H196" i="8"/>
  <c r="H194" i="8"/>
  <c r="H192" i="8"/>
  <c r="H189" i="8"/>
  <c r="H187" i="8"/>
  <c r="H185" i="8"/>
  <c r="H182" i="8"/>
  <c r="H180" i="8"/>
  <c r="H178" i="8"/>
  <c r="H175" i="8"/>
  <c r="H173" i="8"/>
  <c r="H171" i="8"/>
  <c r="H168" i="8"/>
  <c r="H166" i="8"/>
  <c r="H164" i="8"/>
  <c r="H161" i="8"/>
  <c r="H159" i="8"/>
  <c r="H157" i="8"/>
  <c r="H154" i="8"/>
  <c r="H152" i="8"/>
  <c r="H150" i="8"/>
  <c r="H147" i="8"/>
  <c r="H145" i="8"/>
  <c r="H143" i="8"/>
  <c r="H140" i="8"/>
  <c r="H138" i="8"/>
  <c r="H136" i="8"/>
  <c r="H133" i="8"/>
  <c r="H131" i="8"/>
  <c r="H129" i="8"/>
  <c r="H126" i="8"/>
  <c r="H124" i="8"/>
  <c r="H122" i="8"/>
  <c r="H119" i="8"/>
  <c r="H117" i="8"/>
  <c r="H115" i="8"/>
  <c r="H112" i="8"/>
  <c r="H110" i="8"/>
  <c r="H108" i="8"/>
  <c r="H105" i="8"/>
  <c r="H103" i="8"/>
  <c r="H101" i="8"/>
  <c r="H98" i="8"/>
  <c r="H96" i="8"/>
  <c r="H94" i="8"/>
  <c r="H91" i="8"/>
  <c r="H89" i="8"/>
  <c r="H87" i="8"/>
  <c r="H84" i="8"/>
  <c r="H82" i="8"/>
  <c r="H80" i="8"/>
  <c r="H77" i="8"/>
  <c r="H75" i="8"/>
  <c r="H73" i="8"/>
  <c r="H63" i="8"/>
  <c r="H61" i="8"/>
  <c r="H59" i="8"/>
  <c r="H56" i="8"/>
  <c r="H54" i="8"/>
  <c r="H52" i="8"/>
  <c r="H49" i="8"/>
  <c r="H47" i="8"/>
  <c r="H45" i="8"/>
  <c r="H42" i="8"/>
  <c r="H40" i="8"/>
  <c r="H38" i="8"/>
  <c r="H35" i="8"/>
  <c r="H33" i="8"/>
  <c r="H31" i="8"/>
  <c r="H28" i="8"/>
  <c r="H26" i="8"/>
  <c r="H24" i="8"/>
  <c r="H21" i="8"/>
  <c r="H19" i="8"/>
  <c r="H17" i="8"/>
  <c r="H14" i="8"/>
  <c r="H12" i="8"/>
  <c r="H10" i="8"/>
  <c r="H7" i="8"/>
  <c r="H5" i="8"/>
  <c r="H3" i="8"/>
  <c r="I22" i="18" l="1"/>
  <c r="I32" i="18"/>
  <c r="I38" i="18"/>
  <c r="I49" i="18"/>
  <c r="I58" i="18"/>
  <c r="I42" i="18"/>
  <c r="I52" i="18"/>
  <c r="I72" i="18"/>
  <c r="I7" i="18"/>
  <c r="I69" i="18"/>
  <c r="I53" i="18"/>
  <c r="I76" i="18"/>
  <c r="I21" i="18"/>
  <c r="H62" i="18"/>
  <c r="L62" i="18" s="1"/>
  <c r="I74" i="18"/>
  <c r="I40" i="15"/>
  <c r="I41" i="18"/>
  <c r="I40" i="18"/>
  <c r="I20" i="18"/>
  <c r="I8" i="18"/>
  <c r="I18" i="18"/>
  <c r="I35" i="18"/>
  <c r="I64" i="18"/>
  <c r="I67" i="18"/>
  <c r="I65" i="18"/>
  <c r="I50" i="18"/>
  <c r="I36" i="18"/>
  <c r="I55" i="18"/>
  <c r="I51" i="18"/>
  <c r="I57" i="18"/>
  <c r="C13" i="18"/>
  <c r="I14" i="18"/>
  <c r="I73" i="18"/>
  <c r="I37" i="18"/>
  <c r="I63" i="18"/>
  <c r="C62" i="18"/>
  <c r="I33" i="18"/>
  <c r="I56" i="18"/>
  <c r="I71" i="18"/>
  <c r="K14" i="18"/>
  <c r="E13" i="18"/>
  <c r="K13" i="18" s="1"/>
  <c r="I30" i="18"/>
  <c r="E28" i="18"/>
  <c r="K28" i="18" s="1"/>
  <c r="K29" i="18"/>
  <c r="I54" i="18"/>
  <c r="I39" i="18"/>
  <c r="I47" i="18"/>
  <c r="C46" i="18"/>
  <c r="L29" i="18"/>
  <c r="H28" i="18"/>
  <c r="L28" i="18" s="1"/>
  <c r="E46" i="18"/>
  <c r="K46" i="18" s="1"/>
  <c r="K49" i="18"/>
  <c r="K6" i="18"/>
  <c r="E9" i="18"/>
  <c r="I24" i="18"/>
  <c r="U24" i="14"/>
  <c r="W3" i="14"/>
  <c r="I6" i="18"/>
  <c r="I70" i="18"/>
  <c r="I19" i="18"/>
  <c r="L47" i="18"/>
  <c r="H46" i="18"/>
  <c r="L46" i="18" s="1"/>
  <c r="I17" i="18"/>
  <c r="C28" i="18"/>
  <c r="I29" i="18"/>
  <c r="I48" i="18"/>
  <c r="I34" i="18"/>
  <c r="I66" i="18"/>
  <c r="I31" i="18"/>
  <c r="I15" i="18"/>
  <c r="C9" i="18"/>
  <c r="I5" i="18"/>
  <c r="I75" i="18"/>
  <c r="H9" i="18"/>
  <c r="L9" i="18" s="1"/>
  <c r="L5" i="18"/>
  <c r="I68" i="18"/>
  <c r="I16" i="18"/>
  <c r="I23" i="18"/>
  <c r="H13" i="18"/>
  <c r="L13" i="18" s="1"/>
  <c r="L14" i="18"/>
  <c r="K63" i="18"/>
  <c r="E62" i="18"/>
  <c r="K62" i="18" s="1"/>
  <c r="I5" i="15"/>
  <c r="D18" i="9" s="1"/>
  <c r="I7" i="15"/>
  <c r="D20" i="9" s="1"/>
  <c r="G32" i="14"/>
  <c r="K49" i="11"/>
  <c r="M5" i="14"/>
  <c r="AC24" i="14"/>
  <c r="Y31" i="14"/>
  <c r="I34" i="15"/>
  <c r="I17" i="15"/>
  <c r="I74" i="15"/>
  <c r="I41" i="15"/>
  <c r="I54" i="15"/>
  <c r="I8" i="15"/>
  <c r="D21" i="9" s="1"/>
  <c r="I32" i="15"/>
  <c r="I64" i="15"/>
  <c r="I49" i="15"/>
  <c r="I48" i="15"/>
  <c r="I51" i="15"/>
  <c r="S30" i="11"/>
  <c r="I50" i="15"/>
  <c r="I69" i="15"/>
  <c r="I35" i="15"/>
  <c r="I16" i="15"/>
  <c r="I56" i="15"/>
  <c r="I31" i="15"/>
  <c r="I52" i="15"/>
  <c r="I20" i="15"/>
  <c r="I19" i="15"/>
  <c r="AE30" i="14"/>
  <c r="AE7" i="14"/>
  <c r="S19" i="14"/>
  <c r="AA20" i="14"/>
  <c r="S35" i="14"/>
  <c r="S10" i="11"/>
  <c r="S36" i="14"/>
  <c r="S27" i="11"/>
  <c r="I66" i="15"/>
  <c r="I16" i="14"/>
  <c r="AC52" i="14"/>
  <c r="AC49" i="11"/>
  <c r="I39" i="15"/>
  <c r="I70" i="15"/>
  <c r="O6" i="14"/>
  <c r="Q11" i="11"/>
  <c r="G50" i="14"/>
  <c r="U51" i="11"/>
  <c r="AE38" i="11"/>
  <c r="AC3" i="11"/>
  <c r="S27" i="14"/>
  <c r="G30" i="14"/>
  <c r="Y6" i="14"/>
  <c r="G35" i="14"/>
  <c r="I15" i="11"/>
  <c r="M10" i="14"/>
  <c r="AE48" i="14"/>
  <c r="Q5" i="14"/>
  <c r="Y18" i="14"/>
  <c r="O53" i="14"/>
  <c r="M50" i="14"/>
  <c r="I53" i="15"/>
  <c r="O50" i="14"/>
  <c r="Q26" i="14"/>
  <c r="U14" i="14"/>
  <c r="O19" i="14"/>
  <c r="O52" i="14"/>
  <c r="I48" i="11"/>
  <c r="I57" i="15"/>
  <c r="I21" i="15"/>
  <c r="S51" i="14"/>
  <c r="AE6" i="14"/>
  <c r="W10" i="14"/>
  <c r="K13" i="14"/>
  <c r="W11" i="14"/>
  <c r="AE20" i="14"/>
  <c r="Q42" i="14"/>
  <c r="K4" i="11"/>
  <c r="I38" i="15"/>
  <c r="S9" i="11"/>
  <c r="AC5" i="14"/>
  <c r="I7" i="14"/>
  <c r="S21" i="14"/>
  <c r="W21" i="14"/>
  <c r="M32" i="14"/>
  <c r="W51" i="11"/>
  <c r="M21" i="11"/>
  <c r="M22" i="11"/>
  <c r="M16" i="11"/>
  <c r="M25" i="11"/>
  <c r="M11" i="11"/>
  <c r="I3" i="11"/>
  <c r="I52" i="11"/>
  <c r="K47" i="11"/>
  <c r="W41" i="11"/>
  <c r="Y36" i="11"/>
  <c r="K31" i="11"/>
  <c r="W25" i="11"/>
  <c r="Y20" i="11"/>
  <c r="K15" i="11"/>
  <c r="W9" i="11"/>
  <c r="Y4" i="11"/>
  <c r="K50" i="11"/>
  <c r="M45" i="11"/>
  <c r="O40" i="11"/>
  <c r="AA34" i="11"/>
  <c r="AC29" i="11"/>
  <c r="O24" i="11"/>
  <c r="AA18" i="11"/>
  <c r="Y50" i="11"/>
  <c r="AA45" i="11"/>
  <c r="AC40" i="11"/>
  <c r="I53" i="11"/>
  <c r="K48" i="11"/>
  <c r="W42" i="11"/>
  <c r="Y37" i="11"/>
  <c r="K32" i="11"/>
  <c r="W26" i="11"/>
  <c r="Y21" i="11"/>
  <c r="K16" i="11"/>
  <c r="W10" i="11"/>
  <c r="Y5" i="11"/>
  <c r="U50" i="11"/>
  <c r="W45" i="11"/>
  <c r="Y40" i="11"/>
  <c r="K35" i="11"/>
  <c r="W29" i="11"/>
  <c r="Y24" i="11"/>
  <c r="K19" i="11"/>
  <c r="W13" i="11"/>
  <c r="U53" i="11"/>
  <c r="W48" i="11"/>
  <c r="Y43" i="11"/>
  <c r="K38" i="11"/>
  <c r="W32" i="11"/>
  <c r="Y27" i="11"/>
  <c r="K22" i="11"/>
  <c r="G51" i="11"/>
  <c r="I46" i="11"/>
  <c r="K41" i="11"/>
  <c r="U43" i="11"/>
  <c r="I26" i="11"/>
  <c r="O11" i="11"/>
  <c r="Y53" i="14"/>
  <c r="U48" i="14"/>
  <c r="AC42" i="14"/>
  <c r="Y37" i="14"/>
  <c r="U32" i="14"/>
  <c r="S32" i="11"/>
  <c r="O18" i="11"/>
  <c r="K10" i="11"/>
  <c r="G53" i="14"/>
  <c r="S48" i="14"/>
  <c r="AE43" i="14"/>
  <c r="O39" i="14"/>
  <c r="AA34" i="14"/>
  <c r="K30" i="14"/>
  <c r="AC28" i="11"/>
  <c r="M3" i="11"/>
  <c r="M29" i="11"/>
  <c r="M38" i="11"/>
  <c r="M24" i="11"/>
  <c r="M33" i="11"/>
  <c r="M19" i="11"/>
  <c r="S3" i="11"/>
  <c r="S51" i="11"/>
  <c r="U46" i="11"/>
  <c r="G41" i="11"/>
  <c r="I36" i="11"/>
  <c r="U30" i="11"/>
  <c r="G25" i="11"/>
  <c r="I20" i="11"/>
  <c r="U14" i="11"/>
  <c r="G9" i="11"/>
  <c r="I4" i="11"/>
  <c r="U49" i="11"/>
  <c r="W44" i="11"/>
  <c r="Y39" i="11"/>
  <c r="K34" i="11"/>
  <c r="W28" i="11"/>
  <c r="Y23" i="11"/>
  <c r="K18" i="11"/>
  <c r="I50" i="11"/>
  <c r="K45" i="11"/>
  <c r="W39" i="11"/>
  <c r="S52" i="11"/>
  <c r="U47" i="11"/>
  <c r="G42" i="11"/>
  <c r="I37" i="11"/>
  <c r="U31" i="11"/>
  <c r="G26" i="11"/>
  <c r="I21" i="11"/>
  <c r="U15" i="11"/>
  <c r="G10" i="11"/>
  <c r="I5" i="11"/>
  <c r="AE49" i="11"/>
  <c r="G45" i="11"/>
  <c r="I40" i="11"/>
  <c r="U34" i="11"/>
  <c r="G29" i="11"/>
  <c r="I24" i="11"/>
  <c r="U18" i="11"/>
  <c r="G13" i="11"/>
  <c r="AE52" i="11"/>
  <c r="G48" i="11"/>
  <c r="I43" i="11"/>
  <c r="U37" i="11"/>
  <c r="G32" i="11"/>
  <c r="I27" i="11"/>
  <c r="U21" i="11"/>
  <c r="Q50" i="11"/>
  <c r="S45" i="11"/>
  <c r="U40" i="11"/>
  <c r="W38" i="11"/>
  <c r="S24" i="11"/>
  <c r="O10" i="11"/>
  <c r="I53" i="14"/>
  <c r="Q47" i="14"/>
  <c r="M42" i="14"/>
  <c r="I37" i="14"/>
  <c r="Q31" i="14"/>
  <c r="Y30" i="11"/>
  <c r="I17" i="11"/>
  <c r="K9" i="11"/>
  <c r="S52" i="14"/>
  <c r="AE47" i="14"/>
  <c r="O43" i="14"/>
  <c r="AA38" i="14"/>
  <c r="K34" i="14"/>
  <c r="K52" i="11"/>
  <c r="O27" i="11"/>
  <c r="AE15" i="11"/>
  <c r="Q7" i="11"/>
  <c r="M51" i="14"/>
  <c r="I46" i="14"/>
  <c r="Q40" i="14"/>
  <c r="M35" i="14"/>
  <c r="I30" i="14"/>
  <c r="Q30" i="11"/>
  <c r="M4" i="11"/>
  <c r="M37" i="11"/>
  <c r="M39" i="11"/>
  <c r="M32" i="11"/>
  <c r="M27" i="11"/>
  <c r="AA3" i="11"/>
  <c r="Q3" i="11"/>
  <c r="AC50" i="11"/>
  <c r="AE45" i="11"/>
  <c r="Q40" i="11"/>
  <c r="S35" i="11"/>
  <c r="AE29" i="11"/>
  <c r="Q24" i="11"/>
  <c r="S19" i="11"/>
  <c r="AE13" i="11"/>
  <c r="Q8" i="11"/>
  <c r="AC53" i="11"/>
  <c r="AE48" i="11"/>
  <c r="G44" i="11"/>
  <c r="I39" i="11"/>
  <c r="U33" i="11"/>
  <c r="G28" i="11"/>
  <c r="I23" i="11"/>
  <c r="U17" i="11"/>
  <c r="S49" i="11"/>
  <c r="U44" i="11"/>
  <c r="G39" i="11"/>
  <c r="AC51" i="11"/>
  <c r="AE46" i="11"/>
  <c r="Q41" i="11"/>
  <c r="S36" i="11"/>
  <c r="AE30" i="11"/>
  <c r="Q25" i="11"/>
  <c r="S20" i="11"/>
  <c r="AE14" i="11"/>
  <c r="Q9" i="11"/>
  <c r="S4" i="11"/>
  <c r="O49" i="11"/>
  <c r="Q44" i="11"/>
  <c r="S39" i="11"/>
  <c r="AE33" i="11"/>
  <c r="Q28" i="11"/>
  <c r="S23" i="11"/>
  <c r="AE17" i="11"/>
  <c r="Q12" i="11"/>
  <c r="O52" i="11"/>
  <c r="Q47" i="11"/>
  <c r="S42" i="11"/>
  <c r="AE36" i="11"/>
  <c r="Q31" i="11"/>
  <c r="S26" i="11"/>
  <c r="AE20" i="11"/>
  <c r="AA49" i="11"/>
  <c r="AC44" i="11"/>
  <c r="AE39" i="11"/>
  <c r="AE35" i="11"/>
  <c r="Y22" i="11"/>
  <c r="S8" i="11"/>
  <c r="U52" i="14"/>
  <c r="AC46" i="14"/>
  <c r="Y41" i="14"/>
  <c r="M12" i="11"/>
  <c r="M30" i="11"/>
  <c r="M7" i="11"/>
  <c r="M40" i="11"/>
  <c r="M10" i="11"/>
  <c r="M20" i="11"/>
  <c r="M31" i="11"/>
  <c r="M15" i="11"/>
  <c r="M41" i="11"/>
  <c r="M18" i="11"/>
  <c r="G3" i="11"/>
  <c r="W49" i="11"/>
  <c r="Y44" i="11"/>
  <c r="K39" i="11"/>
  <c r="W33" i="11"/>
  <c r="Y28" i="11"/>
  <c r="M5" i="11"/>
  <c r="M6" i="11"/>
  <c r="M43" i="11"/>
  <c r="M9" i="11"/>
  <c r="M34" i="11"/>
  <c r="M17" i="11"/>
  <c r="M36" i="11"/>
  <c r="M26" i="11"/>
  <c r="AE53" i="11"/>
  <c r="I44" i="11"/>
  <c r="G33" i="11"/>
  <c r="K23" i="11"/>
  <c r="AA15" i="11"/>
  <c r="U6" i="11"/>
  <c r="O48" i="11"/>
  <c r="U41" i="11"/>
  <c r="O32" i="11"/>
  <c r="AE24" i="11"/>
  <c r="U52" i="11"/>
  <c r="AE43" i="11"/>
  <c r="U36" i="11"/>
  <c r="Y45" i="11"/>
  <c r="O38" i="11"/>
  <c r="I29" i="11"/>
  <c r="AC19" i="11"/>
  <c r="S12" i="11"/>
  <c r="G53" i="11"/>
  <c r="M46" i="11"/>
  <c r="G37" i="11"/>
  <c r="AA27" i="11"/>
  <c r="Q20" i="11"/>
  <c r="K11" i="11"/>
  <c r="M49" i="11"/>
  <c r="G40" i="11"/>
  <c r="AA30" i="11"/>
  <c r="Q23" i="11"/>
  <c r="U48" i="11"/>
  <c r="AA41" i="11"/>
  <c r="G31" i="11"/>
  <c r="W7" i="11"/>
  <c r="Y49" i="14"/>
  <c r="U40" i="14"/>
  <c r="Y33" i="14"/>
  <c r="K29" i="11"/>
  <c r="I14" i="11"/>
  <c r="G5" i="11"/>
  <c r="O47" i="14"/>
  <c r="W41" i="14"/>
  <c r="AE35" i="14"/>
  <c r="M47" i="11"/>
  <c r="Q22" i="11"/>
  <c r="G12" i="11"/>
  <c r="U53" i="14"/>
  <c r="M47" i="14"/>
  <c r="U41" i="14"/>
  <c r="Y34" i="14"/>
  <c r="W46" i="11"/>
  <c r="S25" i="11"/>
  <c r="AA14" i="11"/>
  <c r="O7" i="11"/>
  <c r="AA51" i="14"/>
  <c r="AC31" i="11"/>
  <c r="AA17" i="11"/>
  <c r="AA9" i="11"/>
  <c r="M52" i="14"/>
  <c r="I47" i="14"/>
  <c r="Q41" i="14"/>
  <c r="M36" i="14"/>
  <c r="I31" i="14"/>
  <c r="W31" i="11"/>
  <c r="Y17" i="11"/>
  <c r="Y9" i="11"/>
  <c r="AA52" i="14"/>
  <c r="K48" i="14"/>
  <c r="W43" i="14"/>
  <c r="G39" i="14"/>
  <c r="S34" i="14"/>
  <c r="AE29" i="14"/>
  <c r="K28" i="11"/>
  <c r="Q15" i="11"/>
  <c r="AC7" i="11"/>
  <c r="I52" i="14"/>
  <c r="Q46" i="14"/>
  <c r="M41" i="14"/>
  <c r="I36" i="14"/>
  <c r="Q30" i="14"/>
  <c r="O48" i="14"/>
  <c r="AC30" i="14"/>
  <c r="W25" i="14"/>
  <c r="G21" i="14"/>
  <c r="S16" i="14"/>
  <c r="AE11" i="14"/>
  <c r="O7" i="14"/>
  <c r="O15" i="11"/>
  <c r="S37" i="14"/>
  <c r="Y26" i="14"/>
  <c r="U21" i="14"/>
  <c r="AC15" i="14"/>
  <c r="Y10" i="14"/>
  <c r="U5" i="14"/>
  <c r="U24" i="11"/>
  <c r="K37" i="14"/>
  <c r="K27" i="14"/>
  <c r="W22" i="14"/>
  <c r="G18" i="14"/>
  <c r="S13" i="14"/>
  <c r="AE8" i="14"/>
  <c r="O4" i="14"/>
  <c r="AC12" i="14"/>
  <c r="I3" i="14"/>
  <c r="Q13" i="11"/>
  <c r="AE38" i="14"/>
  <c r="Y27" i="14"/>
  <c r="U22" i="14"/>
  <c r="Q13" i="14"/>
  <c r="S6" i="14"/>
  <c r="K49" i="14"/>
  <c r="S31" i="14"/>
  <c r="M13" i="11"/>
  <c r="M42" i="11"/>
  <c r="O53" i="11"/>
  <c r="S43" i="11"/>
  <c r="Q32" i="11"/>
  <c r="U22" i="11"/>
  <c r="O13" i="11"/>
  <c r="AE5" i="11"/>
  <c r="Y47" i="11"/>
  <c r="AE40" i="11"/>
  <c r="Y31" i="11"/>
  <c r="S22" i="11"/>
  <c r="AE51" i="11"/>
  <c r="O43" i="11"/>
  <c r="Y53" i="11"/>
  <c r="I45" i="11"/>
  <c r="AC35" i="11"/>
  <c r="S28" i="11"/>
  <c r="W18" i="11"/>
  <c r="AC11" i="11"/>
  <c r="Q52" i="11"/>
  <c r="AA43" i="11"/>
  <c r="Q36" i="11"/>
  <c r="K27" i="11"/>
  <c r="AA19" i="11"/>
  <c r="U10" i="11"/>
  <c r="AA46" i="11"/>
  <c r="Q39" i="11"/>
  <c r="K30" i="11"/>
  <c r="AA22" i="11"/>
  <c r="AE47" i="11"/>
  <c r="O39" i="11"/>
  <c r="Q29" i="11"/>
  <c r="AA6" i="11"/>
  <c r="I49" i="14"/>
  <c r="Q39" i="14"/>
  <c r="I33" i="14"/>
  <c r="U27" i="11"/>
  <c r="K13" i="11"/>
  <c r="W53" i="14"/>
  <c r="AA46" i="14"/>
  <c r="G41" i="14"/>
  <c r="O35" i="14"/>
  <c r="O42" i="11"/>
  <c r="AA20" i="11"/>
  <c r="G11" i="11"/>
  <c r="Q52" i="14"/>
  <c r="Y46" i="14"/>
  <c r="AC39" i="14"/>
  <c r="I34" i="14"/>
  <c r="Y41" i="11"/>
  <c r="AC23" i="11"/>
  <c r="AC13" i="11"/>
  <c r="S6" i="11"/>
  <c r="K51" i="14"/>
  <c r="I30" i="11"/>
  <c r="W16" i="11"/>
  <c r="AC8" i="11"/>
  <c r="Y51" i="14"/>
  <c r="U46" i="14"/>
  <c r="AC40" i="14"/>
  <c r="Y35" i="14"/>
  <c r="U30" i="14"/>
  <c r="G30" i="11"/>
  <c r="U16" i="11"/>
  <c r="Y8" i="11"/>
  <c r="K52" i="14"/>
  <c r="W47" i="14"/>
  <c r="G43" i="14"/>
  <c r="S38" i="14"/>
  <c r="AE33" i="14"/>
  <c r="Y49" i="11"/>
  <c r="Q26" i="11"/>
  <c r="S14" i="11"/>
  <c r="G7" i="11"/>
  <c r="U51" i="14"/>
  <c r="AC45" i="14"/>
  <c r="Y40" i="14"/>
  <c r="U35" i="14"/>
  <c r="AC29" i="14"/>
  <c r="W46" i="14"/>
  <c r="W29" i="14"/>
  <c r="G25" i="14"/>
  <c r="S20" i="14"/>
  <c r="AE15" i="14"/>
  <c r="M28" i="11"/>
  <c r="AE3" i="11"/>
  <c r="Y52" i="11"/>
  <c r="AC42" i="11"/>
  <c r="AA31" i="11"/>
  <c r="AE21" i="11"/>
  <c r="Y12" i="11"/>
  <c r="O5" i="11"/>
  <c r="I47" i="11"/>
  <c r="S38" i="11"/>
  <c r="I31" i="11"/>
  <c r="AC21" i="11"/>
  <c r="O51" i="11"/>
  <c r="Y42" i="11"/>
  <c r="M51" i="11"/>
  <c r="S44" i="11"/>
  <c r="W34" i="11"/>
  <c r="AC27" i="11"/>
  <c r="G18" i="11"/>
  <c r="AA8" i="11"/>
  <c r="AA51" i="11"/>
  <c r="K43" i="11"/>
  <c r="AA35" i="11"/>
  <c r="U26" i="11"/>
  <c r="O17" i="11"/>
  <c r="AE9" i="11"/>
  <c r="K46" i="11"/>
  <c r="AA38" i="11"/>
  <c r="U29" i="11"/>
  <c r="O20" i="11"/>
  <c r="O47" i="11"/>
  <c r="Y38" i="11"/>
  <c r="W27" i="11"/>
  <c r="G6" i="11"/>
  <c r="M46" i="14"/>
  <c r="AC38" i="14"/>
  <c r="AA52" i="11"/>
  <c r="AA25" i="11"/>
  <c r="K12" i="11"/>
  <c r="AE51" i="14"/>
  <c r="K46" i="14"/>
  <c r="S40" i="14"/>
  <c r="W33" i="14"/>
  <c r="S37" i="11"/>
  <c r="O19" i="11"/>
  <c r="I10" i="11"/>
  <c r="AC51" i="14"/>
  <c r="U45" i="14"/>
  <c r="M39" i="14"/>
  <c r="U33" i="14"/>
  <c r="Q37" i="11"/>
  <c r="I22" i="11"/>
  <c r="AC12" i="11"/>
  <c r="W5" i="11"/>
  <c r="AE50" i="11"/>
  <c r="U28" i="11"/>
  <c r="Y15" i="11"/>
  <c r="G8" i="11"/>
  <c r="I51" i="14"/>
  <c r="Q45" i="14"/>
  <c r="M40" i="14"/>
  <c r="I35" i="14"/>
  <c r="O50" i="11"/>
  <c r="Y26" i="11"/>
  <c r="W15" i="11"/>
  <c r="AE7" i="11"/>
  <c r="W51" i="14"/>
  <c r="G47" i="14"/>
  <c r="S42" i="14"/>
  <c r="AE37" i="14"/>
  <c r="O33" i="14"/>
  <c r="AA44" i="11"/>
  <c r="AC24" i="11"/>
  <c r="S13" i="11"/>
  <c r="K6" i="11"/>
  <c r="Q50" i="14"/>
  <c r="M45" i="14"/>
  <c r="I40" i="14"/>
  <c r="Q34" i="14"/>
  <c r="I49" i="11"/>
  <c r="AE44" i="14"/>
  <c r="G29" i="14"/>
  <c r="S24" i="14"/>
  <c r="AE19" i="14"/>
  <c r="O15" i="14"/>
  <c r="M14" i="11"/>
  <c r="M23" i="11"/>
  <c r="W3" i="11"/>
  <c r="G49" i="11"/>
  <c r="U38" i="11"/>
  <c r="I28" i="11"/>
  <c r="AC18" i="11"/>
  <c r="S11" i="11"/>
  <c r="W52" i="11"/>
  <c r="AC45" i="11"/>
  <c r="W36" i="11"/>
  <c r="Q27" i="11"/>
  <c r="G20" i="11"/>
  <c r="M48" i="11"/>
  <c r="S41" i="11"/>
  <c r="G50" i="11"/>
  <c r="AA40" i="11"/>
  <c r="Q33" i="11"/>
  <c r="K24" i="11"/>
  <c r="AA16" i="11"/>
  <c r="U7" i="11"/>
  <c r="Y48" i="11"/>
  <c r="AE41" i="11"/>
  <c r="Y32" i="11"/>
  <c r="O25" i="11"/>
  <c r="I16" i="11"/>
  <c r="Y51" i="11"/>
  <c r="AE44" i="11"/>
  <c r="Y35" i="11"/>
  <c r="O28" i="11"/>
  <c r="AC52" i="11"/>
  <c r="M44" i="11"/>
  <c r="Q53" i="11"/>
  <c r="W19" i="11"/>
  <c r="O4" i="11"/>
  <c r="I45" i="14"/>
  <c r="U36" i="14"/>
  <c r="AE42" i="11"/>
  <c r="AC20" i="11"/>
  <c r="O8" i="11"/>
  <c r="AA50" i="14"/>
  <c r="G45" i="14"/>
  <c r="K38" i="14"/>
  <c r="S32" i="14"/>
  <c r="AA33" i="11"/>
  <c r="AE16" i="11"/>
  <c r="W6" i="11"/>
  <c r="I50" i="14"/>
  <c r="AC43" i="14"/>
  <c r="I38" i="14"/>
  <c r="AC31" i="14"/>
  <c r="Y33" i="11"/>
  <c r="I19" i="11"/>
  <c r="AE10" i="11"/>
  <c r="G4" i="11"/>
  <c r="I41" i="11"/>
  <c r="K25" i="11"/>
  <c r="AA13" i="11"/>
  <c r="U5" i="11"/>
  <c r="Q49" i="14"/>
  <c r="M44" i="14"/>
  <c r="I39" i="14"/>
  <c r="Q33" i="14"/>
  <c r="S40" i="11"/>
  <c r="O23" i="11"/>
  <c r="U13" i="11"/>
  <c r="S5" i="11"/>
  <c r="S50" i="14"/>
  <c r="AE45" i="14"/>
  <c r="O41" i="14"/>
  <c r="AA36" i="14"/>
  <c r="K32" i="14"/>
  <c r="Y34" i="11"/>
  <c r="M8" i="11"/>
  <c r="AA47" i="11"/>
  <c r="AC26" i="11"/>
  <c r="AA7" i="11"/>
  <c r="AA42" i="11"/>
  <c r="K26" i="11"/>
  <c r="G47" i="11"/>
  <c r="AA48" i="11"/>
  <c r="O30" i="11"/>
  <c r="Y13" i="11"/>
  <c r="S47" i="11"/>
  <c r="S31" i="11"/>
  <c r="AC14" i="11"/>
  <c r="AC41" i="11"/>
  <c r="W24" i="11"/>
  <c r="G43" i="11"/>
  <c r="K17" i="11"/>
  <c r="Q43" i="14"/>
  <c r="W35" i="11"/>
  <c r="Y6" i="11"/>
  <c r="AA42" i="14"/>
  <c r="O31" i="14"/>
  <c r="G14" i="11"/>
  <c r="Q48" i="14"/>
  <c r="Q36" i="14"/>
  <c r="AA28" i="11"/>
  <c r="AE8" i="11"/>
  <c r="G35" i="11"/>
  <c r="Y11" i="11"/>
  <c r="M48" i="14"/>
  <c r="Q37" i="14"/>
  <c r="AE34" i="11"/>
  <c r="W11" i="11"/>
  <c r="O49" i="14"/>
  <c r="K40" i="14"/>
  <c r="G31" i="14"/>
  <c r="Y18" i="11"/>
  <c r="Q5" i="11"/>
  <c r="I48" i="14"/>
  <c r="Q38" i="14"/>
  <c r="U31" i="14"/>
  <c r="AA37" i="14"/>
  <c r="AE23" i="14"/>
  <c r="W17" i="14"/>
  <c r="AA10" i="14"/>
  <c r="W5" i="14"/>
  <c r="O46" i="14"/>
  <c r="Q28" i="14"/>
  <c r="Y22" i="14"/>
  <c r="Q16" i="14"/>
  <c r="I10" i="14"/>
  <c r="AC3" i="14"/>
  <c r="AA49" i="14"/>
  <c r="S29" i="14"/>
  <c r="O24" i="14"/>
  <c r="K19" i="14"/>
  <c r="G14" i="14"/>
  <c r="O8" i="14"/>
  <c r="K3" i="14"/>
  <c r="AC8" i="14"/>
  <c r="Q15" i="14"/>
  <c r="G44" i="14"/>
  <c r="AC28" i="14"/>
  <c r="I23" i="14"/>
  <c r="M12" i="14"/>
  <c r="M22" i="14"/>
  <c r="G42" i="14"/>
  <c r="K28" i="14"/>
  <c r="W23" i="14"/>
  <c r="G19" i="14"/>
  <c r="S14" i="14"/>
  <c r="AE9" i="14"/>
  <c r="U20" i="14"/>
  <c r="AE50" i="14"/>
  <c r="K31" i="14"/>
  <c r="Y24" i="14"/>
  <c r="U19" i="14"/>
  <c r="AC13" i="14"/>
  <c r="Y8" i="14"/>
  <c r="U3" i="14"/>
  <c r="K53" i="14"/>
  <c r="W34" i="14"/>
  <c r="O26" i="14"/>
  <c r="AA21" i="14"/>
  <c r="K17" i="14"/>
  <c r="W12" i="14"/>
  <c r="M35" i="11"/>
  <c r="O45" i="11"/>
  <c r="AA23" i="11"/>
  <c r="K7" i="11"/>
  <c r="K42" i="11"/>
  <c r="U25" i="11"/>
  <c r="Q46" i="11"/>
  <c r="O46" i="11"/>
  <c r="Y29" i="11"/>
  <c r="I13" i="11"/>
  <c r="AC46" i="11"/>
  <c r="AC30" i="11"/>
  <c r="AA11" i="11"/>
  <c r="W40" i="11"/>
  <c r="G24" i="11"/>
  <c r="Q42" i="11"/>
  <c r="K14" i="11"/>
  <c r="I41" i="14"/>
  <c r="I34" i="11"/>
  <c r="AC5" i="11"/>
  <c r="K42" i="14"/>
  <c r="AA30" i="14"/>
  <c r="AE12" i="11"/>
  <c r="AC47" i="14"/>
  <c r="AC35" i="14"/>
  <c r="G27" i="11"/>
  <c r="I8" i="11"/>
  <c r="S33" i="11"/>
  <c r="AA10" i="11"/>
  <c r="Y47" i="14"/>
  <c r="AC36" i="14"/>
  <c r="K33" i="11"/>
  <c r="Y10" i="11"/>
  <c r="AA48" i="14"/>
  <c r="W39" i="14"/>
  <c r="S30" i="14"/>
  <c r="S17" i="11"/>
  <c r="U4" i="11"/>
  <c r="U47" i="14"/>
  <c r="AC37" i="14"/>
  <c r="AE27" i="11"/>
  <c r="G34" i="14"/>
  <c r="O23" i="14"/>
  <c r="G17" i="14"/>
  <c r="K10" i="14"/>
  <c r="G5" i="14"/>
  <c r="W44" i="14"/>
  <c r="AC27" i="14"/>
  <c r="I22" i="14"/>
  <c r="M15" i="14"/>
  <c r="U9" i="14"/>
  <c r="M3" i="14"/>
  <c r="G46" i="14"/>
  <c r="AE28" i="14"/>
  <c r="AA23" i="14"/>
  <c r="W18" i="14"/>
  <c r="AE12" i="14"/>
  <c r="AA7" i="14"/>
  <c r="Y19" i="14"/>
  <c r="Y7" i="14"/>
  <c r="U12" i="14"/>
  <c r="O42" i="14"/>
  <c r="M28" i="14"/>
  <c r="Q21" i="14"/>
  <c r="I11" i="14"/>
  <c r="Y17" i="14"/>
  <c r="O40" i="14"/>
  <c r="W27" i="14"/>
  <c r="G23" i="14"/>
  <c r="S18" i="14"/>
  <c r="AE13" i="14"/>
  <c r="O9" i="14"/>
  <c r="I17" i="14"/>
  <c r="K47" i="14"/>
  <c r="M29" i="14"/>
  <c r="I24" i="14"/>
  <c r="Q18" i="14"/>
  <c r="M13" i="14"/>
  <c r="I8" i="14"/>
  <c r="Q23" i="14"/>
  <c r="W50" i="14"/>
  <c r="AE32" i="14"/>
  <c r="AA25" i="14"/>
  <c r="K21" i="14"/>
  <c r="W16" i="14"/>
  <c r="G12" i="14"/>
  <c r="S7" i="14"/>
  <c r="S29" i="11"/>
  <c r="G36" i="14"/>
  <c r="AC26" i="14"/>
  <c r="I5" i="14"/>
  <c r="Q3" i="14"/>
  <c r="Y3" i="11"/>
  <c r="AA39" i="11"/>
  <c r="O21" i="11"/>
  <c r="M53" i="11"/>
  <c r="AC37" i="11"/>
  <c r="W20" i="11"/>
  <c r="I42" i="11"/>
  <c r="AC43" i="11"/>
  <c r="AA24" i="11"/>
  <c r="K8" i="11"/>
  <c r="U42" i="11"/>
  <c r="AE25" i="11"/>
  <c r="O9" i="11"/>
  <c r="O36" i="11"/>
  <c r="S53" i="11"/>
  <c r="I38" i="11"/>
  <c r="K5" i="11"/>
  <c r="M38" i="14"/>
  <c r="W22" i="11"/>
  <c r="O51" i="14"/>
  <c r="AE39" i="14"/>
  <c r="U35" i="11"/>
  <c r="I9" i="11"/>
  <c r="Q44" i="14"/>
  <c r="Q32" i="14"/>
  <c r="U20" i="11"/>
  <c r="AC4" i="11"/>
  <c r="AE26" i="11"/>
  <c r="Q6" i="11"/>
  <c r="AC44" i="14"/>
  <c r="U34" i="14"/>
  <c r="I25" i="11"/>
  <c r="I7" i="11"/>
  <c r="S46" i="14"/>
  <c r="O37" i="14"/>
  <c r="AC39" i="11"/>
  <c r="S16" i="11"/>
  <c r="AC53" i="14"/>
  <c r="Y44" i="14"/>
  <c r="M37" i="14"/>
  <c r="O16" i="11"/>
  <c r="O32" i="14"/>
  <c r="AA22" i="14"/>
  <c r="AA14" i="14"/>
  <c r="W9" i="14"/>
  <c r="S4" i="14"/>
  <c r="AE42" i="14"/>
  <c r="M27" i="14"/>
  <c r="Q20" i="14"/>
  <c r="Y14" i="14"/>
  <c r="Q8" i="14"/>
  <c r="O44" i="14"/>
  <c r="O28" i="14"/>
  <c r="K23" i="14"/>
  <c r="S17" i="14"/>
  <c r="O12" i="14"/>
  <c r="K7" i="14"/>
  <c r="U18" i="14"/>
  <c r="U6" i="14"/>
  <c r="K36" i="11"/>
  <c r="W40" i="14"/>
  <c r="I27" i="14"/>
  <c r="AC20" i="14"/>
  <c r="Q9" i="14"/>
  <c r="AC14" i="14"/>
  <c r="W38" i="14"/>
  <c r="G27" i="14"/>
  <c r="S22" i="14"/>
  <c r="AE17" i="14"/>
  <c r="O13" i="14"/>
  <c r="AA8" i="14"/>
  <c r="M14" i="14"/>
  <c r="S45" i="14"/>
  <c r="Y28" i="14"/>
  <c r="U23" i="14"/>
  <c r="AC17" i="14"/>
  <c r="Y12" i="14"/>
  <c r="U7" i="14"/>
  <c r="U3" i="11"/>
  <c r="AE37" i="11"/>
  <c r="W17" i="11"/>
  <c r="G52" i="11"/>
  <c r="G36" i="11"/>
  <c r="Q19" i="11"/>
  <c r="Q38" i="11"/>
  <c r="K40" i="11"/>
  <c r="U23" i="11"/>
  <c r="AE6" i="11"/>
  <c r="O41" i="11"/>
  <c r="AC22" i="11"/>
  <c r="I51" i="11"/>
  <c r="I35" i="11"/>
  <c r="M52" i="11"/>
  <c r="S48" i="11"/>
  <c r="Q51" i="14"/>
  <c r="Q35" i="14"/>
  <c r="U19" i="11"/>
  <c r="K50" i="14"/>
  <c r="W37" i="14"/>
  <c r="W30" i="11"/>
  <c r="AA5" i="11"/>
  <c r="M43" i="14"/>
  <c r="M31" i="14"/>
  <c r="AC17" i="11"/>
  <c r="S53" i="14"/>
  <c r="W23" i="11"/>
  <c r="AA4" i="11"/>
  <c r="Y43" i="14"/>
  <c r="AC32" i="14"/>
  <c r="AA21" i="11"/>
  <c r="W4" i="11"/>
  <c r="O45" i="14"/>
  <c r="K36" i="14"/>
  <c r="I33" i="11"/>
  <c r="U12" i="11"/>
  <c r="M53" i="14"/>
  <c r="I44" i="14"/>
  <c r="Y36" i="14"/>
  <c r="U8" i="11"/>
  <c r="S28" i="14"/>
  <c r="K22" i="14"/>
  <c r="K14" i="14"/>
  <c r="G9" i="14"/>
  <c r="K44" i="11"/>
  <c r="K39" i="14"/>
  <c r="I26" i="14"/>
  <c r="AC19" i="14"/>
  <c r="I14" i="14"/>
  <c r="AC7" i="14"/>
  <c r="AC22" i="14"/>
  <c r="W42" i="14"/>
  <c r="AA27" i="14"/>
  <c r="G22" i="14"/>
  <c r="AE16" i="14"/>
  <c r="AA11" i="14"/>
  <c r="W6" i="14"/>
  <c r="AC16" i="14"/>
  <c r="AC4" i="14"/>
  <c r="G23" i="11"/>
  <c r="K35" i="14"/>
  <c r="U26" i="14"/>
  <c r="M20" i="14"/>
  <c r="M8" i="14"/>
  <c r="Q34" i="11"/>
  <c r="AE36" i="14"/>
  <c r="S26" i="14"/>
  <c r="AE21" i="14"/>
  <c r="O17" i="14"/>
  <c r="AA12" i="14"/>
  <c r="K8" i="14"/>
  <c r="AC32" i="11"/>
  <c r="AA43" i="14"/>
  <c r="I28" i="14"/>
  <c r="Q22" i="14"/>
  <c r="M17" i="14"/>
  <c r="I12" i="14"/>
  <c r="Q6" i="14"/>
  <c r="M18" i="14"/>
  <c r="K45" i="14"/>
  <c r="K29" i="14"/>
  <c r="W24" i="14"/>
  <c r="G20" i="14"/>
  <c r="S15" i="14"/>
  <c r="O37" i="11"/>
  <c r="G17" i="11"/>
  <c r="Q51" i="11"/>
  <c r="Q35" i="11"/>
  <c r="AA53" i="11"/>
  <c r="AA37" i="11"/>
  <c r="U39" i="11"/>
  <c r="AE22" i="11"/>
  <c r="O6" i="11"/>
  <c r="AC38" i="11"/>
  <c r="W21" i="11"/>
  <c r="I71" i="15"/>
  <c r="K71" i="15"/>
  <c r="I25" i="14"/>
  <c r="G28" i="14"/>
  <c r="K12" i="14"/>
  <c r="Y15" i="14"/>
  <c r="AA35" i="14"/>
  <c r="AE53" i="14"/>
  <c r="Y30" i="14"/>
  <c r="S50" i="11"/>
  <c r="O29" i="11"/>
  <c r="Y5" i="14"/>
  <c r="W8" i="14"/>
  <c r="S18" i="11"/>
  <c r="G15" i="14"/>
  <c r="AA3" i="14"/>
  <c r="M23" i="14"/>
  <c r="Y48" i="14"/>
  <c r="U38" i="14"/>
  <c r="Q18" i="11"/>
  <c r="I6" i="15"/>
  <c r="D19" i="9" s="1"/>
  <c r="AC10" i="14"/>
  <c r="W20" i="14"/>
  <c r="Y19" i="11"/>
  <c r="Q25" i="14"/>
  <c r="M7" i="14"/>
  <c r="U11" i="11"/>
  <c r="Q53" i="14"/>
  <c r="AC50" i="14"/>
  <c r="Y25" i="14"/>
  <c r="O22" i="14"/>
  <c r="G3" i="14"/>
  <c r="I15" i="14"/>
  <c r="AC6" i="11"/>
  <c r="O11" i="14"/>
  <c r="AA40" i="14"/>
  <c r="U37" i="14"/>
  <c r="AC25" i="11"/>
  <c r="W50" i="11"/>
  <c r="I9" i="14"/>
  <c r="Q7" i="14"/>
  <c r="M26" i="14"/>
  <c r="AA39" i="14"/>
  <c r="G4" i="14"/>
  <c r="K9" i="14"/>
  <c r="AE14" i="14"/>
  <c r="AE22" i="14"/>
  <c r="AA29" i="14"/>
  <c r="I13" i="14"/>
  <c r="AC9" i="14"/>
  <c r="Y20" i="14"/>
  <c r="W36" i="14"/>
  <c r="O5" i="14"/>
  <c r="W15" i="14"/>
  <c r="AA24" i="14"/>
  <c r="S47" i="14"/>
  <c r="M16" i="14"/>
  <c r="M30" i="14"/>
  <c r="AA4" i="14"/>
  <c r="AE4" i="14"/>
  <c r="K15" i="14"/>
  <c r="S25" i="14"/>
  <c r="Q14" i="11"/>
  <c r="AC11" i="14"/>
  <c r="AC23" i="14"/>
  <c r="G52" i="14"/>
  <c r="S12" i="14"/>
  <c r="AA26" i="14"/>
  <c r="Y32" i="14"/>
  <c r="M49" i="14"/>
  <c r="S21" i="11"/>
  <c r="AE41" i="14"/>
  <c r="W14" i="11"/>
  <c r="Y39" i="14"/>
  <c r="Y14" i="11"/>
  <c r="AE11" i="11"/>
  <c r="Y38" i="14"/>
  <c r="I18" i="11"/>
  <c r="W45" i="14"/>
  <c r="AC47" i="11"/>
  <c r="K21" i="11"/>
  <c r="AE28" i="11"/>
  <c r="Y16" i="11"/>
  <c r="O14" i="11"/>
  <c r="K37" i="11"/>
  <c r="S46" i="11"/>
  <c r="Q48" i="11"/>
  <c r="I67" i="15"/>
  <c r="K67" i="15"/>
  <c r="O3" i="11"/>
  <c r="AA13" i="14"/>
  <c r="U27" i="14"/>
  <c r="I6" i="11"/>
  <c r="M19" i="14"/>
  <c r="U43" i="14"/>
  <c r="AE52" i="14"/>
  <c r="G16" i="11"/>
  <c r="Q49" i="11"/>
  <c r="O34" i="14"/>
  <c r="W28" i="14"/>
  <c r="AE34" i="14"/>
  <c r="Q29" i="14"/>
  <c r="W14" i="14"/>
  <c r="G48" i="14"/>
  <c r="AE19" i="11"/>
  <c r="AC9" i="11"/>
  <c r="S44" i="14"/>
  <c r="W53" i="11"/>
  <c r="M6" i="14"/>
  <c r="S41" i="14"/>
  <c r="W4" i="14"/>
  <c r="AA9" i="14"/>
  <c r="G16" i="14"/>
  <c r="S23" i="14"/>
  <c r="O36" i="14"/>
  <c r="U16" i="14"/>
  <c r="Q10" i="14"/>
  <c r="M21" i="14"/>
  <c r="O38" i="14"/>
  <c r="G7" i="14"/>
  <c r="K16" i="14"/>
  <c r="O25" i="14"/>
  <c r="O12" i="11"/>
  <c r="Q17" i="14"/>
  <c r="AA31" i="14"/>
  <c r="AE5" i="14"/>
  <c r="S5" i="14"/>
  <c r="AA15" i="14"/>
  <c r="G26" i="14"/>
  <c r="AC18" i="14"/>
  <c r="Q12" i="14"/>
  <c r="Q24" i="14"/>
  <c r="Y7" i="11"/>
  <c r="G13" i="14"/>
  <c r="O27" i="14"/>
  <c r="M33" i="14"/>
  <c r="AC49" i="14"/>
  <c r="AA29" i="11"/>
  <c r="K44" i="14"/>
  <c r="AE18" i="11"/>
  <c r="U42" i="14"/>
  <c r="G19" i="11"/>
  <c r="AC15" i="11"/>
  <c r="I42" i="14"/>
  <c r="AE23" i="11"/>
  <c r="G49" i="14"/>
  <c r="M34" i="14"/>
  <c r="U32" i="11"/>
  <c r="AC33" i="11"/>
  <c r="G21" i="11"/>
  <c r="Q17" i="11"/>
  <c r="W47" i="11"/>
  <c r="AA50" i="11"/>
  <c r="M50" i="11"/>
  <c r="W32" i="14"/>
  <c r="Q10" i="11"/>
  <c r="O21" i="14"/>
  <c r="K11" i="14"/>
  <c r="S8" i="14"/>
  <c r="W35" i="14"/>
  <c r="AE4" i="11"/>
  <c r="K51" i="11"/>
  <c r="AE32" i="11"/>
  <c r="O3" i="14"/>
  <c r="S3" i="14"/>
  <c r="M9" i="14"/>
  <c r="K24" i="14"/>
  <c r="Q19" i="14"/>
  <c r="M11" i="14"/>
  <c r="I32" i="14"/>
  <c r="AA12" i="11"/>
  <c r="G38" i="11"/>
  <c r="U4" i="14"/>
  <c r="Y9" i="14"/>
  <c r="K43" i="14"/>
  <c r="O10" i="14"/>
  <c r="G38" i="14"/>
  <c r="AC21" i="14"/>
  <c r="G40" i="14"/>
  <c r="AA16" i="14"/>
  <c r="AE25" i="14"/>
  <c r="Q21" i="11"/>
  <c r="I19" i="14"/>
  <c r="S33" i="14"/>
  <c r="Y3" i="14"/>
  <c r="G6" i="14"/>
  <c r="O16" i="14"/>
  <c r="W26" i="14"/>
  <c r="Y21" i="14"/>
  <c r="U13" i="14"/>
  <c r="U25" i="14"/>
  <c r="O26" i="11"/>
  <c r="W13" i="14"/>
  <c r="AE27" i="14"/>
  <c r="AC33" i="14"/>
  <c r="Y52" i="14"/>
  <c r="O31" i="11"/>
  <c r="AA44" i="14"/>
  <c r="K20" i="11"/>
  <c r="I43" i="14"/>
  <c r="G22" i="11"/>
  <c r="AC16" i="11"/>
  <c r="Y42" i="14"/>
  <c r="Y25" i="11"/>
  <c r="W49" i="14"/>
  <c r="AC34" i="14"/>
  <c r="O34" i="11"/>
  <c r="S34" i="11"/>
  <c r="I32" i="11"/>
  <c r="O22" i="11"/>
  <c r="AC48" i="11"/>
  <c r="AC10" i="11"/>
  <c r="G8" i="14"/>
  <c r="Y16" i="14"/>
  <c r="K33" i="14"/>
  <c r="AE40" i="14"/>
  <c r="W52" i="14"/>
  <c r="G37" i="14"/>
  <c r="O14" i="14"/>
  <c r="I20" i="14"/>
  <c r="AA45" i="14"/>
  <c r="AE24" i="14"/>
  <c r="K26" i="14"/>
  <c r="W12" i="11"/>
  <c r="G15" i="11"/>
  <c r="S15" i="11"/>
  <c r="Q43" i="11"/>
  <c r="AC34" i="11"/>
  <c r="Q27" i="14"/>
  <c r="K3" i="11"/>
  <c r="U8" i="14"/>
  <c r="U28" i="14"/>
  <c r="K5" i="14"/>
  <c r="AA17" i="14"/>
  <c r="G24" i="14"/>
  <c r="I21" i="14"/>
  <c r="U11" i="14"/>
  <c r="W7" i="14"/>
  <c r="AE3" i="14"/>
  <c r="Q11" i="14"/>
  <c r="I29" i="14"/>
  <c r="AE46" i="14"/>
  <c r="AA5" i="14"/>
  <c r="AE10" i="14"/>
  <c r="O18" i="14"/>
  <c r="K25" i="14"/>
  <c r="AA41" i="14"/>
  <c r="I4" i="14"/>
  <c r="Q14" i="14"/>
  <c r="M25" i="14"/>
  <c r="AA53" i="14"/>
  <c r="S10" i="14"/>
  <c r="W19" i="14"/>
  <c r="AA28" i="14"/>
  <c r="K4" i="14"/>
  <c r="Y23" i="14"/>
  <c r="AA47" i="14"/>
  <c r="U10" i="14"/>
  <c r="S9" i="14"/>
  <c r="AA19" i="14"/>
  <c r="O30" i="14"/>
  <c r="Q4" i="14"/>
  <c r="U17" i="14"/>
  <c r="U29" i="14"/>
  <c r="K6" i="14"/>
  <c r="K18" i="14"/>
  <c r="S39" i="14"/>
  <c r="U39" i="14"/>
  <c r="W8" i="11"/>
  <c r="W31" i="14"/>
  <c r="AE49" i="14"/>
  <c r="AA36" i="11"/>
  <c r="AC48" i="14"/>
  <c r="AC36" i="11"/>
  <c r="AE31" i="11"/>
  <c r="U49" i="14"/>
  <c r="AE31" i="14"/>
  <c r="S7" i="11"/>
  <c r="U44" i="14"/>
  <c r="W43" i="11"/>
  <c r="O44" i="11"/>
  <c r="O33" i="11"/>
  <c r="AA32" i="11"/>
  <c r="K53" i="11"/>
  <c r="I12" i="11"/>
  <c r="AC6" i="14"/>
  <c r="Y13" i="14"/>
  <c r="Y29" i="14"/>
  <c r="W48" i="14"/>
  <c r="S11" i="14"/>
  <c r="AE18" i="14"/>
  <c r="AE26" i="14"/>
  <c r="S43" i="14"/>
  <c r="Y4" i="14"/>
  <c r="U15" i="14"/>
  <c r="AC25" i="14"/>
  <c r="Q4" i="11"/>
  <c r="G11" i="14"/>
  <c r="K20" i="14"/>
  <c r="O29" i="14"/>
  <c r="M4" i="14"/>
  <c r="M24" i="14"/>
  <c r="S49" i="14"/>
  <c r="Y11" i="14"/>
  <c r="G10" i="14"/>
  <c r="O20" i="14"/>
  <c r="AA33" i="14"/>
  <c r="I6" i="14"/>
  <c r="I18" i="14"/>
  <c r="W30" i="14"/>
  <c r="AA6" i="14"/>
  <c r="AA18" i="14"/>
  <c r="K41" i="14"/>
  <c r="AC41" i="14"/>
  <c r="U9" i="11"/>
  <c r="AA32" i="14"/>
  <c r="G51" i="14"/>
  <c r="Q45" i="11"/>
  <c r="U50" i="14"/>
  <c r="G46" i="11"/>
  <c r="O35" i="11"/>
  <c r="Y50" i="14"/>
  <c r="G33" i="14"/>
  <c r="I11" i="11"/>
  <c r="Y45" i="14"/>
  <c r="Y46" i="11"/>
  <c r="U45" i="11"/>
  <c r="W37" i="11"/>
  <c r="G34" i="11"/>
  <c r="AA26" i="11"/>
  <c r="Q16" i="11"/>
  <c r="I72" i="15"/>
  <c r="C9" i="15"/>
  <c r="C28" i="15"/>
  <c r="I29" i="15"/>
  <c r="K5" i="15"/>
  <c r="F18" i="9" s="1"/>
  <c r="E9" i="15"/>
  <c r="E28" i="15"/>
  <c r="K28" i="15" s="1"/>
  <c r="K29" i="15"/>
  <c r="I58" i="15"/>
  <c r="I42" i="15"/>
  <c r="C13" i="15"/>
  <c r="I14" i="15"/>
  <c r="I63" i="15"/>
  <c r="K63" i="15"/>
  <c r="E62" i="15"/>
  <c r="K62" i="15" s="1"/>
  <c r="I37" i="15"/>
  <c r="I24" i="15"/>
  <c r="I76" i="15"/>
  <c r="I30" i="15"/>
  <c r="E13" i="15"/>
  <c r="K13" i="15" s="1"/>
  <c r="K14" i="15"/>
  <c r="C62" i="15"/>
  <c r="I75" i="15"/>
  <c r="K75" i="15"/>
  <c r="I55" i="15"/>
  <c r="K47" i="15"/>
  <c r="E46" i="15"/>
  <c r="K46" i="15" s="1"/>
  <c r="I68" i="15"/>
  <c r="I23" i="15"/>
  <c r="I22" i="15"/>
  <c r="I47" i="15"/>
  <c r="C46" i="15"/>
  <c r="I73" i="15"/>
  <c r="I36" i="15"/>
  <c r="I15" i="15"/>
  <c r="I33" i="15"/>
  <c r="I18" i="15"/>
  <c r="I65" i="15"/>
  <c r="H13" i="15"/>
  <c r="L13" i="15" s="1"/>
  <c r="H62" i="15"/>
  <c r="L62" i="15" s="1"/>
  <c r="H46" i="15"/>
  <c r="L46" i="15" s="1"/>
  <c r="H28" i="15"/>
  <c r="L28" i="15" s="1"/>
  <c r="H9" i="15"/>
  <c r="L9" i="15" s="1"/>
  <c r="Y66" i="18" l="1"/>
  <c r="Y66" i="15"/>
  <c r="Z70" i="18"/>
  <c r="Z70" i="15"/>
  <c r="Y32" i="18"/>
  <c r="Y32" i="15"/>
  <c r="AB17" i="18"/>
  <c r="AB17" i="15"/>
  <c r="AG71" i="18"/>
  <c r="AG71" i="15"/>
  <c r="AF50" i="18"/>
  <c r="AF50" i="15"/>
  <c r="AB65" i="18"/>
  <c r="AB65" i="15"/>
  <c r="AA16" i="15"/>
  <c r="AA16" i="18"/>
  <c r="Y50" i="18"/>
  <c r="Y50" i="15"/>
  <c r="AB69" i="18"/>
  <c r="AB69" i="15"/>
  <c r="AE36" i="18"/>
  <c r="AE36" i="15"/>
  <c r="AD70" i="18"/>
  <c r="AD70" i="15"/>
  <c r="AB53" i="18"/>
  <c r="AB53" i="15"/>
  <c r="AB76" i="18"/>
  <c r="AB76" i="15"/>
  <c r="AE31" i="18"/>
  <c r="AE31" i="15"/>
  <c r="AG29" i="18"/>
  <c r="AG29" i="15"/>
  <c r="Z49" i="18"/>
  <c r="Z49" i="15"/>
  <c r="AC30" i="18"/>
  <c r="AC30" i="15"/>
  <c r="AA56" i="18"/>
  <c r="AA56" i="15"/>
  <c r="AB42" i="18"/>
  <c r="AB42" i="15"/>
  <c r="AE54" i="18"/>
  <c r="AE54" i="15"/>
  <c r="AC37" i="18"/>
  <c r="AC37" i="15"/>
  <c r="AC24" i="18"/>
  <c r="AC24" i="15"/>
  <c r="AD55" i="18"/>
  <c r="AD55" i="15"/>
  <c r="AC65" i="18"/>
  <c r="AC65" i="15"/>
  <c r="AD69" i="18"/>
  <c r="AD69" i="15"/>
  <c r="AG67" i="18"/>
  <c r="AG67" i="15"/>
  <c r="AG49" i="18"/>
  <c r="AG49" i="15"/>
  <c r="Y53" i="18"/>
  <c r="Y53" i="15"/>
  <c r="Y37" i="18"/>
  <c r="Y37" i="15"/>
  <c r="AE70" i="18"/>
  <c r="AE70" i="15"/>
  <c r="AG47" i="18"/>
  <c r="AG47" i="15"/>
  <c r="AB23" i="18"/>
  <c r="AB23" i="15"/>
  <c r="AC71" i="18"/>
  <c r="AC71" i="15"/>
  <c r="AD19" i="18"/>
  <c r="AD19" i="15"/>
  <c r="AD40" i="18"/>
  <c r="AD40" i="15"/>
  <c r="Y22" i="18"/>
  <c r="Y22" i="15"/>
  <c r="AD38" i="18"/>
  <c r="AD38" i="15"/>
  <c r="AG39" i="18"/>
  <c r="AG39" i="15"/>
  <c r="AA18" i="18"/>
  <c r="AA18" i="15"/>
  <c r="AE73" i="18"/>
  <c r="AE73" i="15"/>
  <c r="AC23" i="18"/>
  <c r="AC23" i="15"/>
  <c r="AF36" i="18"/>
  <c r="AF36" i="15"/>
  <c r="AC22" i="18"/>
  <c r="AC22" i="15"/>
  <c r="Z39" i="18"/>
  <c r="Z39" i="15"/>
  <c r="AC75" i="18"/>
  <c r="AC75" i="15"/>
  <c r="AB74" i="18"/>
  <c r="AB74" i="15"/>
  <c r="AC58" i="18"/>
  <c r="AC58" i="15"/>
  <c r="AE69" i="18"/>
  <c r="AE69" i="15"/>
  <c r="AG16" i="18"/>
  <c r="AG16" i="15"/>
  <c r="AC41" i="18"/>
  <c r="AC41" i="15"/>
  <c r="AE18" i="18"/>
  <c r="AE18" i="15"/>
  <c r="AE56" i="18"/>
  <c r="AE56" i="15"/>
  <c r="Y57" i="18"/>
  <c r="Y57" i="15"/>
  <c r="AB52" i="18"/>
  <c r="AB52" i="15"/>
  <c r="AG64" i="18"/>
  <c r="AG64" i="15"/>
  <c r="AE75" i="18"/>
  <c r="AE75" i="15"/>
  <c r="AC34" i="18"/>
  <c r="AC34" i="15"/>
  <c r="AC69" i="18"/>
  <c r="AC69" i="15"/>
  <c r="AA29" i="18"/>
  <c r="AA29" i="15"/>
  <c r="AF73" i="18"/>
  <c r="AF73" i="15"/>
  <c r="AG15" i="18"/>
  <c r="AG15" i="15"/>
  <c r="AA49" i="18"/>
  <c r="AA49" i="15"/>
  <c r="AE29" i="18"/>
  <c r="AE29" i="15"/>
  <c r="AB30" i="18"/>
  <c r="AB30" i="15"/>
  <c r="AG74" i="18"/>
  <c r="AG74" i="15"/>
  <c r="Y65" i="18"/>
  <c r="Y65" i="15"/>
  <c r="AG73" i="18"/>
  <c r="AG73" i="15"/>
  <c r="AF55" i="18"/>
  <c r="AF55" i="15"/>
  <c r="Y18" i="18"/>
  <c r="Y18" i="15"/>
  <c r="AF48" i="18"/>
  <c r="AF48" i="15"/>
  <c r="AD15" i="18"/>
  <c r="AD15" i="15"/>
  <c r="AC73" i="18"/>
  <c r="AC73" i="15"/>
  <c r="AE64" i="18"/>
  <c r="AE64" i="15"/>
  <c r="Z15" i="18"/>
  <c r="Z15" i="15"/>
  <c r="AB33" i="18"/>
  <c r="AB33" i="15"/>
  <c r="AG37" i="18"/>
  <c r="AG37" i="15"/>
  <c r="AF22" i="18"/>
  <c r="AF22" i="15"/>
  <c r="AA30" i="18"/>
  <c r="AA30" i="15"/>
  <c r="AF53" i="18"/>
  <c r="AF53" i="15"/>
  <c r="AG55" i="18"/>
  <c r="AG55" i="15"/>
  <c r="AD29" i="18"/>
  <c r="AD29" i="15"/>
  <c r="AC36" i="18"/>
  <c r="AC36" i="15"/>
  <c r="Z58" i="18"/>
  <c r="Z58" i="15"/>
  <c r="AE17" i="18"/>
  <c r="AE17" i="15"/>
  <c r="AG24" i="18"/>
  <c r="AG24" i="15"/>
  <c r="Z24" i="18"/>
  <c r="Z24" i="15"/>
  <c r="AG19" i="18"/>
  <c r="AG19" i="15"/>
  <c r="AB39" i="18"/>
  <c r="AB39" i="15"/>
  <c r="AG42" i="18"/>
  <c r="AG42" i="15"/>
  <c r="AE71" i="18"/>
  <c r="AE71" i="15"/>
  <c r="Z14" i="18"/>
  <c r="Z14" i="15"/>
  <c r="AA73" i="18"/>
  <c r="AA73" i="15"/>
  <c r="AD34" i="18"/>
  <c r="AD34" i="15"/>
  <c r="AB22" i="18"/>
  <c r="AB22" i="15"/>
  <c r="AF41" i="18"/>
  <c r="AF41" i="15"/>
  <c r="AB24" i="18"/>
  <c r="AB24" i="15"/>
  <c r="AD22" i="18"/>
  <c r="AD22" i="15"/>
  <c r="Z64" i="18"/>
  <c r="Z64" i="15"/>
  <c r="AA50" i="18"/>
  <c r="AA50" i="15"/>
  <c r="AC53" i="18"/>
  <c r="AC53" i="15"/>
  <c r="AD47" i="18"/>
  <c r="AD47" i="15"/>
  <c r="Y52" i="18"/>
  <c r="Y52" i="15"/>
  <c r="AG34" i="18"/>
  <c r="AG34" i="15"/>
  <c r="AA31" i="18"/>
  <c r="AA31" i="15"/>
  <c r="Y24" i="18"/>
  <c r="Y24" i="15"/>
  <c r="AG53" i="18"/>
  <c r="AG53" i="15"/>
  <c r="AD18" i="18"/>
  <c r="AD18" i="15"/>
  <c r="AE14" i="18"/>
  <c r="AE14" i="15"/>
  <c r="AC70" i="18"/>
  <c r="AC70" i="15"/>
  <c r="AF76" i="18"/>
  <c r="AF76" i="15"/>
  <c r="AE66" i="18"/>
  <c r="AE66" i="15"/>
  <c r="AD17" i="18"/>
  <c r="AD17" i="15"/>
  <c r="Y68" i="18"/>
  <c r="Y68" i="15"/>
  <c r="AD54" i="18"/>
  <c r="AD54" i="15"/>
  <c r="AE32" i="18"/>
  <c r="AE32" i="15"/>
  <c r="AA51" i="18"/>
  <c r="AA51" i="15"/>
  <c r="AA40" i="18"/>
  <c r="AA40" i="15"/>
  <c r="AG57" i="18"/>
  <c r="AG57" i="15"/>
  <c r="AF67" i="18"/>
  <c r="AF67" i="15"/>
  <c r="AC35" i="18"/>
  <c r="AC35" i="15"/>
  <c r="AE39" i="18"/>
  <c r="AE39" i="15"/>
  <c r="AB57" i="18"/>
  <c r="AB57" i="15"/>
  <c r="Y49" i="18"/>
  <c r="Y49" i="15"/>
  <c r="AB50" i="18"/>
  <c r="AB50" i="15"/>
  <c r="AE67" i="18"/>
  <c r="AE67" i="15"/>
  <c r="AC74" i="18"/>
  <c r="AC74" i="15"/>
  <c r="Y47" i="18"/>
  <c r="Y47" i="15"/>
  <c r="AA33" i="18"/>
  <c r="AA33" i="15"/>
  <c r="AG30" i="18"/>
  <c r="AG30" i="15"/>
  <c r="Y71" i="18"/>
  <c r="Y71" i="15"/>
  <c r="AB37" i="18"/>
  <c r="AB37" i="15"/>
  <c r="AF72" i="18"/>
  <c r="AF72" i="15"/>
  <c r="Y70" i="18"/>
  <c r="Y70" i="15"/>
  <c r="AF19" i="18"/>
  <c r="AF19" i="15"/>
  <c r="AE21" i="18"/>
  <c r="AE21" i="15"/>
  <c r="AF56" i="18"/>
  <c r="AF56" i="15"/>
  <c r="AF34" i="18"/>
  <c r="AF34" i="15"/>
  <c r="AA24" i="18"/>
  <c r="AA24" i="15"/>
  <c r="AD41" i="18"/>
  <c r="AD41" i="15"/>
  <c r="AA76" i="18"/>
  <c r="AA76" i="15"/>
  <c r="AC64" i="18"/>
  <c r="AC64" i="15"/>
  <c r="Z72" i="18"/>
  <c r="Z72" i="15"/>
  <c r="AE20" i="18"/>
  <c r="AE20" i="15"/>
  <c r="Z71" i="18"/>
  <c r="Z71" i="15"/>
  <c r="AF42" i="18"/>
  <c r="AF42" i="15"/>
  <c r="AE41" i="18"/>
  <c r="AE41" i="15"/>
  <c r="Z42" i="18"/>
  <c r="Z42" i="15"/>
  <c r="AE23" i="18"/>
  <c r="AE23" i="15"/>
  <c r="AF23" i="18"/>
  <c r="AF23" i="15"/>
  <c r="AG66" i="18"/>
  <c r="AG66" i="15"/>
  <c r="AF51" i="18"/>
  <c r="AF51" i="15"/>
  <c r="AE53" i="18"/>
  <c r="AE53" i="15"/>
  <c r="AG14" i="18"/>
  <c r="AG14" i="15"/>
  <c r="AA48" i="18"/>
  <c r="AA48" i="15"/>
  <c r="AD64" i="18"/>
  <c r="AD64" i="15"/>
  <c r="Z67" i="18"/>
  <c r="Z67" i="15"/>
  <c r="AC67" i="18"/>
  <c r="AC67" i="15"/>
  <c r="Y15" i="18"/>
  <c r="Y15" i="15"/>
  <c r="AF63" i="18"/>
  <c r="AF63" i="15"/>
  <c r="AF74" i="18"/>
  <c r="AF74" i="15"/>
  <c r="AB48" i="18"/>
  <c r="AB48" i="15"/>
  <c r="AA65" i="18"/>
  <c r="AA65" i="15"/>
  <c r="Z48" i="18"/>
  <c r="Z48" i="15"/>
  <c r="Z69" i="18"/>
  <c r="Z69" i="15"/>
  <c r="AG32" i="18"/>
  <c r="AG32" i="15"/>
  <c r="AC14" i="18"/>
  <c r="AC14" i="15"/>
  <c r="AF52" i="18"/>
  <c r="AF52" i="15"/>
  <c r="AF18" i="18"/>
  <c r="AF18" i="15"/>
  <c r="Y63" i="18"/>
  <c r="Y63" i="15"/>
  <c r="AA68" i="18"/>
  <c r="AA68" i="15"/>
  <c r="AE58" i="18"/>
  <c r="AE58" i="15"/>
  <c r="Y17" i="18"/>
  <c r="Y17" i="15"/>
  <c r="AC51" i="18"/>
  <c r="AC51" i="15"/>
  <c r="AC52" i="18"/>
  <c r="AC52" i="15"/>
  <c r="Y21" i="18"/>
  <c r="Y21" i="15"/>
  <c r="AG35" i="18"/>
  <c r="AG35" i="15"/>
  <c r="AB20" i="18"/>
  <c r="AB20" i="15"/>
  <c r="AA37" i="18"/>
  <c r="AA37" i="15"/>
  <c r="AD49" i="18"/>
  <c r="AD49" i="15"/>
  <c r="AC72" i="18"/>
  <c r="AC72" i="15"/>
  <c r="AE37" i="18"/>
  <c r="AE37" i="15"/>
  <c r="AC20" i="18"/>
  <c r="AC20" i="15"/>
  <c r="AE49" i="18"/>
  <c r="AE49" i="15"/>
  <c r="AC16" i="15"/>
  <c r="AC16" i="18"/>
  <c r="AF57" i="18"/>
  <c r="AF57" i="15"/>
  <c r="Z31" i="18"/>
  <c r="Z31" i="15"/>
  <c r="AG17" i="18"/>
  <c r="AG17" i="15"/>
  <c r="Z33" i="18"/>
  <c r="Z33" i="15"/>
  <c r="AA54" i="18"/>
  <c r="AA54" i="15"/>
  <c r="AA72" i="18"/>
  <c r="AA72" i="15"/>
  <c r="AE42" i="18"/>
  <c r="AE42" i="15"/>
  <c r="AE38" i="18"/>
  <c r="AE38" i="15"/>
  <c r="AA64" i="18"/>
  <c r="AA64" i="15"/>
  <c r="AD68" i="18"/>
  <c r="AD68" i="15"/>
  <c r="AD35" i="18"/>
  <c r="AD35" i="15"/>
  <c r="AG52" i="18"/>
  <c r="AG52" i="15"/>
  <c r="AD67" i="18"/>
  <c r="AD67" i="15"/>
  <c r="Y55" i="18"/>
  <c r="Y55" i="15"/>
  <c r="AF49" i="18"/>
  <c r="AF49" i="15"/>
  <c r="Y39" i="18"/>
  <c r="Y39" i="15"/>
  <c r="AA66" i="18"/>
  <c r="AA66" i="15"/>
  <c r="AA74" i="18"/>
  <c r="AA74" i="15"/>
  <c r="AC32" i="18"/>
  <c r="AC32" i="15"/>
  <c r="AA71" i="18"/>
  <c r="AA71" i="15"/>
  <c r="Y74" i="18"/>
  <c r="Y74" i="15"/>
  <c r="AA14" i="15"/>
  <c r="AA14" i="18"/>
  <c r="Z66" i="18"/>
  <c r="Z66" i="15"/>
  <c r="AA21" i="18"/>
  <c r="AA21" i="15"/>
  <c r="AE40" i="18"/>
  <c r="AE40" i="15"/>
  <c r="AD76" i="18"/>
  <c r="AD76" i="15"/>
  <c r="AE35" i="18"/>
  <c r="AE35" i="15"/>
  <c r="Z38" i="18"/>
  <c r="Z38" i="15"/>
  <c r="AB58" i="18"/>
  <c r="AB58" i="15"/>
  <c r="AA39" i="18"/>
  <c r="AA39" i="15"/>
  <c r="AE57" i="18"/>
  <c r="AE57" i="15"/>
  <c r="AE48" i="18"/>
  <c r="AE48" i="15"/>
  <c r="AC63" i="18"/>
  <c r="AC63" i="15"/>
  <c r="AF47" i="18"/>
  <c r="AF47" i="15"/>
  <c r="AB36" i="18"/>
  <c r="AB36" i="15"/>
  <c r="Y58" i="18"/>
  <c r="Y58" i="15"/>
  <c r="AB72" i="18"/>
  <c r="AB72" i="15"/>
  <c r="Y42" i="18"/>
  <c r="Y42" i="15"/>
  <c r="AD32" i="18"/>
  <c r="AD32" i="15"/>
  <c r="AB66" i="18"/>
  <c r="AB66" i="15"/>
  <c r="Z52" i="18"/>
  <c r="Z52" i="15"/>
  <c r="I28" i="18"/>
  <c r="AF17" i="18"/>
  <c r="AF17" i="15"/>
  <c r="I46" i="18"/>
  <c r="AG41" i="18"/>
  <c r="AG41" i="15"/>
  <c r="Z29" i="18"/>
  <c r="Z29" i="15"/>
  <c r="AD63" i="18"/>
  <c r="AD63" i="15"/>
  <c r="AB63" i="18"/>
  <c r="AB63" i="15"/>
  <c r="AF16" i="18"/>
  <c r="AF16" i="15"/>
  <c r="AG76" i="18"/>
  <c r="AG76" i="15"/>
  <c r="AD66" i="18"/>
  <c r="AD66" i="15"/>
  <c r="AC47" i="18"/>
  <c r="AC47" i="15"/>
  <c r="AF58" i="18"/>
  <c r="AF58" i="15"/>
  <c r="Z68" i="18"/>
  <c r="Z68" i="15"/>
  <c r="AD30" i="18"/>
  <c r="AD30" i="15"/>
  <c r="AG33" i="18"/>
  <c r="AG33" i="15"/>
  <c r="AG72" i="18"/>
  <c r="AG72" i="15"/>
  <c r="AD42" i="18"/>
  <c r="AD42" i="15"/>
  <c r="Y33" i="18"/>
  <c r="Y33" i="15"/>
  <c r="Y19" i="18"/>
  <c r="Y19" i="15"/>
  <c r="AE65" i="18"/>
  <c r="AE65" i="15"/>
  <c r="AC68" i="18"/>
  <c r="AC68" i="15"/>
  <c r="Y16" i="18"/>
  <c r="Y16" i="15"/>
  <c r="AE16" i="18"/>
  <c r="AE16" i="15"/>
  <c r="AA67" i="18"/>
  <c r="AA67" i="15"/>
  <c r="AF66" i="18"/>
  <c r="AF66" i="15"/>
  <c r="AB31" i="18"/>
  <c r="AB31" i="15"/>
  <c r="Y73" i="18"/>
  <c r="Y73" i="15"/>
  <c r="Y48" i="18"/>
  <c r="Y48" i="15"/>
  <c r="Z35" i="18"/>
  <c r="Z35" i="15"/>
  <c r="Y76" i="18"/>
  <c r="Y76" i="15"/>
  <c r="AC31" i="18"/>
  <c r="AC31" i="15"/>
  <c r="AE55" i="18"/>
  <c r="AE55" i="15"/>
  <c r="Y41" i="18"/>
  <c r="Y41" i="15"/>
  <c r="AB34" i="18"/>
  <c r="AB34" i="15"/>
  <c r="AB32" i="18"/>
  <c r="AB32" i="15"/>
  <c r="AB64" i="18"/>
  <c r="AB64" i="15"/>
  <c r="AA70" i="18"/>
  <c r="AA70" i="15"/>
  <c r="AG48" i="18"/>
  <c r="AG48" i="15"/>
  <c r="Z51" i="18"/>
  <c r="Z51" i="15"/>
  <c r="AE33" i="18"/>
  <c r="AE33" i="15"/>
  <c r="AC38" i="18"/>
  <c r="AC38" i="15"/>
  <c r="AD56" i="18"/>
  <c r="AD56" i="15"/>
  <c r="AB51" i="18"/>
  <c r="AB51" i="15"/>
  <c r="AD65" i="18"/>
  <c r="AD65" i="15"/>
  <c r="AC49" i="18"/>
  <c r="AC49" i="15"/>
  <c r="AB18" i="18"/>
  <c r="AB18" i="15"/>
  <c r="AB73" i="18"/>
  <c r="AB73" i="15"/>
  <c r="AD37" i="18"/>
  <c r="AD37" i="15"/>
  <c r="AD14" i="18"/>
  <c r="AD14" i="15"/>
  <c r="AA69" i="18"/>
  <c r="AA69" i="15"/>
  <c r="Z17" i="18"/>
  <c r="Z17" i="15"/>
  <c r="AG18" i="18"/>
  <c r="AG18" i="15"/>
  <c r="AB14" i="18"/>
  <c r="AB14" i="15"/>
  <c r="Y30" i="18"/>
  <c r="Y30" i="15"/>
  <c r="AE34" i="18"/>
  <c r="AE34" i="15"/>
  <c r="AG20" i="18"/>
  <c r="AG20" i="15"/>
  <c r="AB54" i="18"/>
  <c r="AB54" i="15"/>
  <c r="AC15" i="18"/>
  <c r="AC15" i="15"/>
  <c r="AD52" i="18"/>
  <c r="AD52" i="15"/>
  <c r="AC76" i="18"/>
  <c r="AC76" i="15"/>
  <c r="AD75" i="18"/>
  <c r="AD75" i="15"/>
  <c r="AA57" i="18"/>
  <c r="AA57" i="15"/>
  <c r="AF38" i="18"/>
  <c r="AF38" i="15"/>
  <c r="Y75" i="18"/>
  <c r="Y75" i="15"/>
  <c r="Z19" i="18"/>
  <c r="Z19" i="15"/>
  <c r="AD50" i="18"/>
  <c r="AD50" i="15"/>
  <c r="AE52" i="18"/>
  <c r="AE52" i="15"/>
  <c r="AD39" i="18"/>
  <c r="AD39" i="15"/>
  <c r="AG75" i="18"/>
  <c r="AG75" i="15"/>
  <c r="AD36" i="18"/>
  <c r="AD36" i="15"/>
  <c r="AE24" i="18"/>
  <c r="AE24" i="15"/>
  <c r="AC40" i="18"/>
  <c r="AC40" i="15"/>
  <c r="Y40" i="18"/>
  <c r="Y40" i="15"/>
  <c r="AB47" i="18"/>
  <c r="AB47" i="15"/>
  <c r="I13" i="18"/>
  <c r="AG23" i="18"/>
  <c r="AG23" i="15"/>
  <c r="AA47" i="18"/>
  <c r="AA47" i="15"/>
  <c r="AB16" i="15"/>
  <c r="AB16" i="18"/>
  <c r="AA52" i="18"/>
  <c r="AA52" i="15"/>
  <c r="Z50" i="18"/>
  <c r="Z50" i="15"/>
  <c r="AA38" i="18"/>
  <c r="AA38" i="15"/>
  <c r="AB71" i="18"/>
  <c r="AB71" i="15"/>
  <c r="AE30" i="18"/>
  <c r="AE30" i="15"/>
  <c r="AF20" i="18"/>
  <c r="AF20" i="15"/>
  <c r="AB70" i="18"/>
  <c r="AB70" i="15"/>
  <c r="AF65" i="18"/>
  <c r="AF65" i="15"/>
  <c r="AB49" i="18"/>
  <c r="AB49" i="15"/>
  <c r="AF71" i="18"/>
  <c r="AF71" i="15"/>
  <c r="Z57" i="18"/>
  <c r="Z57" i="15"/>
  <c r="AF24" i="18"/>
  <c r="AF24" i="15"/>
  <c r="AF39" i="18"/>
  <c r="AF39" i="15"/>
  <c r="AD58" i="18"/>
  <c r="AD58" i="15"/>
  <c r="AF54" i="18"/>
  <c r="AF54" i="15"/>
  <c r="Y69" i="18"/>
  <c r="Y69" i="15"/>
  <c r="Z41" i="18"/>
  <c r="Z41" i="15"/>
  <c r="AA23" i="18"/>
  <c r="AA23" i="15"/>
  <c r="Z22" i="18"/>
  <c r="Z22" i="15"/>
  <c r="AF21" i="18"/>
  <c r="AF21" i="15"/>
  <c r="Z34" i="18"/>
  <c r="Z34" i="15"/>
  <c r="Y56" i="18"/>
  <c r="Y56" i="15"/>
  <c r="K9" i="18"/>
  <c r="I9" i="18"/>
  <c r="AA36" i="18"/>
  <c r="AA36" i="15"/>
  <c r="AD51" i="18"/>
  <c r="AD51" i="15"/>
  <c r="AB55" i="18"/>
  <c r="AB55" i="15"/>
  <c r="AD24" i="18"/>
  <c r="AD24" i="15"/>
  <c r="AG58" i="18"/>
  <c r="AG58" i="15"/>
  <c r="AF68" i="18"/>
  <c r="AF68" i="15"/>
  <c r="Y38" i="18"/>
  <c r="Y38" i="15"/>
  <c r="AD20" i="18"/>
  <c r="AD20" i="15"/>
  <c r="AG22" i="18"/>
  <c r="AG22" i="15"/>
  <c r="AE50" i="18"/>
  <c r="AE50" i="15"/>
  <c r="AF70" i="18"/>
  <c r="AF70" i="15"/>
  <c r="Z63" i="18"/>
  <c r="Z63" i="15"/>
  <c r="AD16" i="18"/>
  <c r="AD16" i="15"/>
  <c r="AF33" i="18"/>
  <c r="AF33" i="15"/>
  <c r="Z75" i="18"/>
  <c r="Z75" i="15"/>
  <c r="AE19" i="18"/>
  <c r="AE19" i="15"/>
  <c r="AC66" i="18"/>
  <c r="AC66" i="15"/>
  <c r="AD53" i="18"/>
  <c r="AD53" i="15"/>
  <c r="AG56" i="18"/>
  <c r="AG56" i="15"/>
  <c r="Z74" i="18"/>
  <c r="Z74" i="15"/>
  <c r="AB19" i="18"/>
  <c r="AB19" i="15"/>
  <c r="Y64" i="18"/>
  <c r="Y64" i="15"/>
  <c r="Y23" i="18"/>
  <c r="Y23" i="15"/>
  <c r="AE22" i="18"/>
  <c r="AE22" i="15"/>
  <c r="Z65" i="18"/>
  <c r="Z65" i="15"/>
  <c r="Y14" i="18"/>
  <c r="Y14" i="15"/>
  <c r="AB67" i="18"/>
  <c r="AB67" i="15"/>
  <c r="AA15" i="18"/>
  <c r="AA15" i="15"/>
  <c r="AB68" i="18"/>
  <c r="AB68" i="15"/>
  <c r="Z32" i="18"/>
  <c r="Z32" i="15"/>
  <c r="AB75" i="18"/>
  <c r="AB75" i="15"/>
  <c r="AF64" i="18"/>
  <c r="AF64" i="15"/>
  <c r="AC50" i="18"/>
  <c r="AC50" i="15"/>
  <c r="Z18" i="18"/>
  <c r="Z18" i="15"/>
  <c r="AA55" i="18"/>
  <c r="AA55" i="15"/>
  <c r="AE63" i="18"/>
  <c r="AE63" i="15"/>
  <c r="AA22" i="18"/>
  <c r="AA22" i="15"/>
  <c r="AB29" i="18"/>
  <c r="AB29" i="15"/>
  <c r="Y20" i="18"/>
  <c r="Y20" i="15"/>
  <c r="Z36" i="18"/>
  <c r="Z36" i="15"/>
  <c r="AF14" i="18"/>
  <c r="AF14" i="15"/>
  <c r="Z55" i="18"/>
  <c r="Z55" i="15"/>
  <c r="AA53" i="18"/>
  <c r="AA53" i="15"/>
  <c r="AD33" i="18"/>
  <c r="AD33" i="15"/>
  <c r="AD57" i="18"/>
  <c r="AD57" i="15"/>
  <c r="AD23" i="18"/>
  <c r="AD23" i="15"/>
  <c r="Z21" i="18"/>
  <c r="Z21" i="15"/>
  <c r="Z56" i="18"/>
  <c r="Z56" i="15"/>
  <c r="Y31" i="18"/>
  <c r="Y31" i="15"/>
  <c r="AA41" i="18"/>
  <c r="AA41" i="15"/>
  <c r="AC56" i="18"/>
  <c r="AC56" i="15"/>
  <c r="Z76" i="18"/>
  <c r="Z76" i="15"/>
  <c r="Y67" i="18"/>
  <c r="Y67" i="15"/>
  <c r="AF69" i="18"/>
  <c r="AF69" i="15"/>
  <c r="AG31" i="18"/>
  <c r="AG31" i="15"/>
  <c r="AB41" i="18"/>
  <c r="AB41" i="15"/>
  <c r="AB56" i="18"/>
  <c r="AB56" i="15"/>
  <c r="AA20" i="18"/>
  <c r="AA20" i="15"/>
  <c r="AD71" i="18"/>
  <c r="AD71" i="15"/>
  <c r="AA34" i="18"/>
  <c r="AA34" i="15"/>
  <c r="AB35" i="18"/>
  <c r="AB35" i="15"/>
  <c r="AD74" i="18"/>
  <c r="AD74" i="15"/>
  <c r="AB40" i="18"/>
  <c r="AB40" i="15"/>
  <c r="AC48" i="18"/>
  <c r="AC48" i="15"/>
  <c r="AE72" i="18"/>
  <c r="AE72" i="15"/>
  <c r="Y35" i="18"/>
  <c r="Y35" i="15"/>
  <c r="AG50" i="18"/>
  <c r="AG50" i="15"/>
  <c r="AD31" i="18"/>
  <c r="AD31" i="15"/>
  <c r="AB15" i="18"/>
  <c r="AB15" i="15"/>
  <c r="Z47" i="18"/>
  <c r="Z47" i="15"/>
  <c r="AC21" i="18"/>
  <c r="AC21" i="15"/>
  <c r="AC55" i="18"/>
  <c r="AC55" i="15"/>
  <c r="AA42" i="18"/>
  <c r="AA42" i="15"/>
  <c r="Y51" i="18"/>
  <c r="Y51" i="15"/>
  <c r="AD72" i="18"/>
  <c r="AD72" i="15"/>
  <c r="AC19" i="18"/>
  <c r="AC19" i="15"/>
  <c r="AE68" i="18"/>
  <c r="AE68" i="15"/>
  <c r="AF40" i="18"/>
  <c r="AF40" i="15"/>
  <c r="AE76" i="18"/>
  <c r="AE76" i="15"/>
  <c r="AF29" i="18"/>
  <c r="AF29" i="15"/>
  <c r="AF37" i="18"/>
  <c r="AF37" i="15"/>
  <c r="AF30" i="18"/>
  <c r="AF30" i="15"/>
  <c r="AA63" i="18"/>
  <c r="AA63" i="15"/>
  <c r="AF15" i="18"/>
  <c r="AF15" i="15"/>
  <c r="AA32" i="18"/>
  <c r="AA32" i="15"/>
  <c r="AA19" i="18"/>
  <c r="AA19" i="15"/>
  <c r="AF31" i="18"/>
  <c r="AF31" i="15"/>
  <c r="Z53" i="18"/>
  <c r="Z53" i="15"/>
  <c r="AA75" i="18"/>
  <c r="AA75" i="15"/>
  <c r="AA17" i="18"/>
  <c r="AA17" i="15"/>
  <c r="AE15" i="18"/>
  <c r="AE15" i="15"/>
  <c r="AC18" i="18"/>
  <c r="AC18" i="15"/>
  <c r="AE47" i="18"/>
  <c r="AE47" i="15"/>
  <c r="AC57" i="18"/>
  <c r="AC57" i="15"/>
  <c r="AG63" i="18"/>
  <c r="AG63" i="15"/>
  <c r="AG51" i="18"/>
  <c r="AG51" i="15"/>
  <c r="AF75" i="18"/>
  <c r="AF75" i="15"/>
  <c r="AG38" i="18"/>
  <c r="AG38" i="15"/>
  <c r="AC54" i="18"/>
  <c r="AC54" i="15"/>
  <c r="AG68" i="18"/>
  <c r="AG68" i="15"/>
  <c r="Y29" i="18"/>
  <c r="Y29" i="15"/>
  <c r="AD48" i="18"/>
  <c r="AD48" i="15"/>
  <c r="AF32" i="18"/>
  <c r="AF32" i="15"/>
  <c r="Y54" i="18"/>
  <c r="Y54" i="15"/>
  <c r="AA58" i="18"/>
  <c r="AA58" i="15"/>
  <c r="Z37" i="18"/>
  <c r="Z37" i="15"/>
  <c r="AG21" i="18"/>
  <c r="AG21" i="15"/>
  <c r="AC33" i="18"/>
  <c r="AC33" i="15"/>
  <c r="AG65" i="18"/>
  <c r="AG65" i="15"/>
  <c r="Y72" i="18"/>
  <c r="Y72" i="15"/>
  <c r="AG40" i="18"/>
  <c r="AG40" i="15"/>
  <c r="Z30" i="18"/>
  <c r="Z30" i="15"/>
  <c r="Z16" i="18"/>
  <c r="Z16" i="15"/>
  <c r="Z54" i="18"/>
  <c r="Z54" i="15"/>
  <c r="AE51" i="18"/>
  <c r="AE51" i="15"/>
  <c r="AC17" i="18"/>
  <c r="AC17" i="15"/>
  <c r="AC39" i="18"/>
  <c r="AC39" i="15"/>
  <c r="Z23" i="18"/>
  <c r="Z23" i="15"/>
  <c r="AD73" i="18"/>
  <c r="AD73" i="15"/>
  <c r="AA35" i="18"/>
  <c r="AA35" i="15"/>
  <c r="Z40" i="18"/>
  <c r="Z40" i="15"/>
  <c r="AC29" i="18"/>
  <c r="AC29" i="15"/>
  <c r="AB38" i="18"/>
  <c r="AB38" i="15"/>
  <c r="AE74" i="18"/>
  <c r="AE74" i="15"/>
  <c r="AB21" i="18"/>
  <c r="AB21" i="15"/>
  <c r="AG70" i="18"/>
  <c r="AG70" i="15"/>
  <c r="Z20" i="18"/>
  <c r="Z20" i="15"/>
  <c r="Y36" i="18"/>
  <c r="Y36" i="15"/>
  <c r="AG54" i="18"/>
  <c r="AG54" i="15"/>
  <c r="AG36" i="18"/>
  <c r="AG36" i="15"/>
  <c r="AD21" i="18"/>
  <c r="AD21" i="15"/>
  <c r="Z73" i="18"/>
  <c r="Z73" i="15"/>
  <c r="AF35" i="18"/>
  <c r="AF35" i="15"/>
  <c r="AG69" i="18"/>
  <c r="AG69" i="15"/>
  <c r="AC42" i="18"/>
  <c r="AC42" i="15"/>
  <c r="Y34" i="18"/>
  <c r="Y34" i="15"/>
  <c r="I62" i="18"/>
  <c r="I13" i="15"/>
  <c r="I28" i="15"/>
  <c r="I46" i="15"/>
  <c r="I62" i="15"/>
  <c r="K9" i="15"/>
  <c r="I9" i="15"/>
  <c r="A64" i="15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A62" i="18" l="1"/>
  <c r="AA8" i="18" s="1"/>
  <c r="AA62" i="15"/>
  <c r="AA8" i="15" s="1"/>
  <c r="AC46" i="15"/>
  <c r="AC7" i="15" s="1"/>
  <c r="AF62" i="15"/>
  <c r="AF8" i="15" s="1"/>
  <c r="Y46" i="15"/>
  <c r="Y7" i="15" s="1"/>
  <c r="AA28" i="15"/>
  <c r="AA6" i="15" s="1"/>
  <c r="AA13" i="15"/>
  <c r="AA5" i="15" s="1"/>
  <c r="AG46" i="15"/>
  <c r="AG7" i="15" s="1"/>
  <c r="AG62" i="18"/>
  <c r="AG8" i="18" s="1"/>
  <c r="AE62" i="18"/>
  <c r="AE8" i="18" s="1"/>
  <c r="AC28" i="15"/>
  <c r="AC6" i="15" s="1"/>
  <c r="Z46" i="15"/>
  <c r="Z7" i="15" s="1"/>
  <c r="AB28" i="15"/>
  <c r="AB6" i="15" s="1"/>
  <c r="Y13" i="15"/>
  <c r="Y5" i="15" s="1"/>
  <c r="AC46" i="18"/>
  <c r="AC7" i="18" s="1"/>
  <c r="AB62" i="18"/>
  <c r="AB8" i="18" s="1"/>
  <c r="AF62" i="18"/>
  <c r="AF8" i="18" s="1"/>
  <c r="AE28" i="18"/>
  <c r="AE6" i="18" s="1"/>
  <c r="AA28" i="18"/>
  <c r="AA6" i="18" s="1"/>
  <c r="AG46" i="18"/>
  <c r="AG7" i="18" s="1"/>
  <c r="AG28" i="18"/>
  <c r="AG6" i="18" s="1"/>
  <c r="AC28" i="18"/>
  <c r="AC6" i="18" s="1"/>
  <c r="Z46" i="18"/>
  <c r="Z7" i="18" s="1"/>
  <c r="AB28" i="18"/>
  <c r="AB6" i="18" s="1"/>
  <c r="AB46" i="15"/>
  <c r="AB7" i="15" s="1"/>
  <c r="AD62" i="15"/>
  <c r="AD8" i="15" s="1"/>
  <c r="AF46" i="15"/>
  <c r="AF7" i="15" s="1"/>
  <c r="Z13" i="15"/>
  <c r="Z5" i="15" s="1"/>
  <c r="Y28" i="15"/>
  <c r="Y6" i="15" s="1"/>
  <c r="AE46" i="15"/>
  <c r="AE7" i="15" s="1"/>
  <c r="AF13" i="15"/>
  <c r="AF5" i="15" s="1"/>
  <c r="AB46" i="18"/>
  <c r="AB7" i="18" s="1"/>
  <c r="AD62" i="18"/>
  <c r="AD8" i="18" s="1"/>
  <c r="AF46" i="18"/>
  <c r="AF7" i="18" s="1"/>
  <c r="Y46" i="18"/>
  <c r="Y7" i="18" s="1"/>
  <c r="AC13" i="18"/>
  <c r="AC5" i="18" s="1"/>
  <c r="Y13" i="18"/>
  <c r="Y5" i="18" s="1"/>
  <c r="Z62" i="18"/>
  <c r="Z8" i="18" s="1"/>
  <c r="AB62" i="15"/>
  <c r="AB8" i="15" s="1"/>
  <c r="AE28" i="15"/>
  <c r="AE6" i="15" s="1"/>
  <c r="AG28" i="15"/>
  <c r="AG6" i="15" s="1"/>
  <c r="Z13" i="18"/>
  <c r="Z5" i="18" s="1"/>
  <c r="Y28" i="18"/>
  <c r="Y6" i="18" s="1"/>
  <c r="AE46" i="18"/>
  <c r="AE7" i="18" s="1"/>
  <c r="AF13" i="18"/>
  <c r="AF5" i="18" s="1"/>
  <c r="AB13" i="15"/>
  <c r="AB5" i="15" s="1"/>
  <c r="AD13" i="15"/>
  <c r="AD5" i="15" s="1"/>
  <c r="Z28" i="15"/>
  <c r="Z6" i="15" s="1"/>
  <c r="AC62" i="15"/>
  <c r="AC8" i="15" s="1"/>
  <c r="Y62" i="15"/>
  <c r="Y8" i="15" s="1"/>
  <c r="AG13" i="15"/>
  <c r="AG5" i="15" s="1"/>
  <c r="AD46" i="15"/>
  <c r="AD7" i="15" s="1"/>
  <c r="AD28" i="15"/>
  <c r="AD6" i="15" s="1"/>
  <c r="AF28" i="15"/>
  <c r="AF6" i="15" s="1"/>
  <c r="AE62" i="15"/>
  <c r="AE8" i="15" s="1"/>
  <c r="AA46" i="15"/>
  <c r="AA7" i="15" s="1"/>
  <c r="AB13" i="18"/>
  <c r="AB5" i="18" s="1"/>
  <c r="AD13" i="18"/>
  <c r="AD5" i="18" s="1"/>
  <c r="Z28" i="18"/>
  <c r="Z6" i="18" s="1"/>
  <c r="AC62" i="18"/>
  <c r="AC8" i="18" s="1"/>
  <c r="Y62" i="18"/>
  <c r="Y8" i="18" s="1"/>
  <c r="AG13" i="18"/>
  <c r="AG5" i="18" s="1"/>
  <c r="AD46" i="18"/>
  <c r="AD7" i="18" s="1"/>
  <c r="AD28" i="18"/>
  <c r="AD6" i="18" s="1"/>
  <c r="AA13" i="18"/>
  <c r="AA5" i="18" s="1"/>
  <c r="AA46" i="18"/>
  <c r="AA7" i="18" s="1"/>
  <c r="Z62" i="15"/>
  <c r="Z8" i="15" s="1"/>
  <c r="AE13" i="15"/>
  <c r="AE5" i="15" s="1"/>
  <c r="AF28" i="18"/>
  <c r="AF6" i="18" s="1"/>
  <c r="AG62" i="15"/>
  <c r="AG8" i="15" s="1"/>
  <c r="AC13" i="15"/>
  <c r="AC5" i="15" s="1"/>
  <c r="AE13" i="18"/>
  <c r="AE5" i="18" s="1"/>
  <c r="AE9" i="18" l="1"/>
  <c r="AA9" i="15"/>
  <c r="AB9" i="18"/>
  <c r="Z9" i="18"/>
  <c r="AG9" i="18"/>
  <c r="Y9" i="15"/>
  <c r="AE9" i="15"/>
  <c r="AD9" i="15"/>
  <c r="AF9" i="15"/>
  <c r="AB9" i="15"/>
  <c r="Y9" i="18"/>
  <c r="AF9" i="18"/>
  <c r="AC9" i="18"/>
  <c r="Z9" i="15"/>
  <c r="AC9" i="15"/>
  <c r="AG9" i="15"/>
  <c r="AA9" i="18"/>
  <c r="AD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tc={2F322FCF-5C43-47B2-8F05-0ECA516C9C56}</author>
  </authors>
  <commentList>
    <comment ref="E5" authorId="0" shapeId="0" xr:uid="{2F322FCF-5C43-47B2-8F05-0ECA516C9C56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Totalled if IN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tc={83336FA0-336D-41E2-98B3-9C8069F78003}</author>
    <author>tc={8C9BFACE-99A0-4384-929D-5B1A3298A499}</author>
    <author>tc={A91054F0-28D4-4329-8E96-2C8069AB3CD5}</author>
  </authors>
  <commentList>
    <comment ref="L1" authorId="0" shapeId="0" xr:uid="{83336FA0-336D-41E2-98B3-9C8069F78003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7/7/2020</t>
      </text>
    </comment>
    <comment ref="I158" authorId="1" shapeId="0" xr:uid="{8C9BFACE-99A0-4384-929D-5B1A3298A499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Rental cars only</t>
      </text>
    </comment>
    <comment ref="I179" authorId="2" shapeId="0" xr:uid="{A91054F0-28D4-4329-8E96-2C8069AB3CD5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Rental cars only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tc={85BA90F3-07A5-4BB9-B241-6E46C9657A8A}</author>
    <author>tc={8C0EDFE8-0D48-45AC-A6AD-6FA9DD34A202}</author>
    <author>tc={5F253941-995D-45EF-85C9-6DF8D08FA36F}</author>
  </authors>
  <commentList>
    <comment ref="E2" authorId="0" shapeId="0" xr:uid="{85BA90F3-07A5-4BB9-B241-6E46C9657A8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Manual incremental input based on incidents reported out of Tracpoint, starting from Apr20
Reply:
    Info on accidents cannot be generated by tracpoint. will check with Terramar on this
Reply:
    For this column, we are talking about the nr of Accidents OUT of tracpoint. But got you on the "in" tracpoint, ok
</t>
      </text>
    </comment>
    <comment ref="G2" authorId="1" shapeId="0" xr:uid="{8C0EDFE8-0D48-45AC-A6AD-6FA9DD34A202}">
      <text>
        <t>[Threaded comment]
Your version of Excel allows you to read this threaded comment; however, any edits to it will get removed if the file is opened in a newer version of Excel. Learn more: https://go.microsoft.com/fwlink/?linkid=870924
Comment:
    Cumulated since Apr20</t>
      </text>
    </comment>
    <comment ref="I2" authorId="2" shapeId="0" xr:uid="{5F253941-995D-45EF-85C9-6DF8D08FA36F}">
      <text>
        <t>[Threaded comment]
Your version of Excel allows you to read this threaded comment; however, any edits to it will get removed if the file is opened in a newer version of Excel. Learn more: https://go.microsoft.com/fwlink/?linkid=870924
Comment:
    Cumulated incremental since Apr20</t>
      </text>
    </comment>
  </commentList>
</comments>
</file>

<file path=xl/sharedStrings.xml><?xml version="1.0" encoding="utf-8"?>
<sst xmlns="http://schemas.openxmlformats.org/spreadsheetml/2006/main" count="3648" uniqueCount="133">
  <si>
    <t>KPI1 - Fleet asset</t>
  </si>
  <si>
    <t>KPI2 - DRIVERS</t>
  </si>
  <si>
    <t>KPI3 - MAINTENANCE</t>
  </si>
  <si>
    <t>OVER SPEEDING</t>
  </si>
  <si>
    <t>Baseline Apr-20</t>
  </si>
  <si>
    <t>Objective</t>
  </si>
  <si>
    <t>uplift since B/L</t>
  </si>
  <si>
    <t>Remaining to Objective</t>
  </si>
  <si>
    <t>May-20 to date</t>
  </si>
  <si>
    <t>Nr of assets IN tracpoint</t>
  </si>
  <si>
    <t>Fields filled</t>
  </si>
  <si>
    <t>Fields completion</t>
  </si>
  <si>
    <t>Drivers IN tracpoint</t>
  </si>
  <si>
    <t>Drivers IN Tracpoint</t>
  </si>
  <si>
    <t>Approved Drivers</t>
  </si>
  <si>
    <t># Accidents</t>
  </si>
  <si>
    <t>Accidents in Tracpoint</t>
  </si>
  <si>
    <t>ARO</t>
  </si>
  <si>
    <t>MEESA</t>
  </si>
  <si>
    <t>ROA</t>
  </si>
  <si>
    <t>WARO</t>
  </si>
  <si>
    <t>GLOBAL</t>
  </si>
  <si>
    <t>BANGLADESH</t>
  </si>
  <si>
    <t>CAMBODIA</t>
  </si>
  <si>
    <t>CHINA</t>
  </si>
  <si>
    <t>COLOMBIA</t>
  </si>
  <si>
    <t>INDONESIA</t>
  </si>
  <si>
    <t>LAOS</t>
  </si>
  <si>
    <t>MYANMAR</t>
  </si>
  <si>
    <t>NEPAL</t>
  </si>
  <si>
    <t>PHILIPPINES</t>
  </si>
  <si>
    <t>THAILAND</t>
  </si>
  <si>
    <t>TIMOR LESTE</t>
  </si>
  <si>
    <t>VIETNAM</t>
  </si>
  <si>
    <t>EGYPT</t>
  </si>
  <si>
    <t>ETHIOPIA</t>
  </si>
  <si>
    <t>JORDAN</t>
  </si>
  <si>
    <t>KENYA</t>
  </si>
  <si>
    <t>LEBANON</t>
  </si>
  <si>
    <t>MALAWI</t>
  </si>
  <si>
    <t>MOZAMBIQUE</t>
  </si>
  <si>
    <t>RWANDA</t>
  </si>
  <si>
    <t>SOUTH SUDAN</t>
  </si>
  <si>
    <t>SUDAN</t>
  </si>
  <si>
    <t>TANZANIA</t>
  </si>
  <si>
    <t>UGANDA</t>
  </si>
  <si>
    <t>ZAMBIA</t>
  </si>
  <si>
    <t>ZIMBABWE</t>
  </si>
  <si>
    <t>BOLIVIA</t>
  </si>
  <si>
    <t>BRAZIL</t>
  </si>
  <si>
    <t>DOMINICAN REPUBLIC</t>
  </si>
  <si>
    <t>ECUADOR</t>
  </si>
  <si>
    <t>EL SALVADOR</t>
  </si>
  <si>
    <t>GUATEMALA</t>
  </si>
  <si>
    <t>HAITI</t>
  </si>
  <si>
    <t>HONDURAS</t>
  </si>
  <si>
    <t>NICARAGUA</t>
  </si>
  <si>
    <t>PARAGUAY</t>
  </si>
  <si>
    <t>PERU</t>
  </si>
  <si>
    <t>BENIN</t>
  </si>
  <si>
    <t>BURKINA FASO</t>
  </si>
  <si>
    <t>CAMEROON</t>
  </si>
  <si>
    <t>CAR</t>
  </si>
  <si>
    <t>GHANA</t>
  </si>
  <si>
    <t>GUINEA</t>
  </si>
  <si>
    <t>GUINEA BISSAU</t>
  </si>
  <si>
    <t>LIBERIA</t>
  </si>
  <si>
    <t>MALI</t>
  </si>
  <si>
    <t>NIGER</t>
  </si>
  <si>
    <t>NIGERIA</t>
  </si>
  <si>
    <t>SENEGAL</t>
  </si>
  <si>
    <t>SIERRA LEONE</t>
  </si>
  <si>
    <t>TOGO</t>
  </si>
  <si>
    <t>Attendance</t>
  </si>
  <si>
    <t>Session 1</t>
  </si>
  <si>
    <t>Session 2</t>
  </si>
  <si>
    <t>Session 3</t>
  </si>
  <si>
    <t>Session 4</t>
  </si>
  <si>
    <t>Session 5</t>
  </si>
  <si>
    <t>Session 6</t>
  </si>
  <si>
    <t>Region</t>
  </si>
  <si>
    <t>Group #</t>
  </si>
  <si>
    <t xml:space="preserve">Country </t>
  </si>
  <si>
    <t>Invited</t>
  </si>
  <si>
    <t>Attended</t>
  </si>
  <si>
    <t>type</t>
  </si>
  <si>
    <t>In/Out TP</t>
  </si>
  <si>
    <t>Tracked / untracked</t>
  </si>
  <si>
    <t>Monthly cost</t>
  </si>
  <si>
    <t>BASELINE</t>
  </si>
  <si>
    <t>CARS</t>
  </si>
  <si>
    <t>Tracked IN Tracpoint</t>
  </si>
  <si>
    <t>Untracked in TRACPOINT</t>
  </si>
  <si>
    <t>Untracked NOT in Tracpoint</t>
  </si>
  <si>
    <t>GENERATOR</t>
  </si>
  <si>
    <t>Untracked IN Tracpoint</t>
  </si>
  <si>
    <t>MOTORBIKES</t>
  </si>
  <si>
    <t>FLEET DATA COMPLETION</t>
  </si>
  <si>
    <t>OBJECTIVE</t>
  </si>
  <si>
    <t>Fields / asset</t>
  </si>
  <si>
    <t>Completion</t>
  </si>
  <si>
    <t>Fileds filled</t>
  </si>
  <si>
    <t>DRIVER DATA COMPLETION</t>
  </si>
  <si>
    <t>Apr-20 to date accidents out of Tracpoint</t>
  </si>
  <si>
    <t>Drivers IN</t>
  </si>
  <si>
    <t>Accidents IN</t>
  </si>
  <si>
    <t>MAINTENANCE DATA COMPLETION</t>
  </si>
  <si>
    <t>Speed</t>
  </si>
  <si>
    <t>100-109km/h</t>
  </si>
  <si>
    <t>110 - 119kmh</t>
  </si>
  <si>
    <t>120-129km/h</t>
  </si>
  <si>
    <t>130-139km/h</t>
  </si>
  <si>
    <t>140-149km/h</t>
  </si>
  <si>
    <t>150-159km/h</t>
  </si>
  <si>
    <t>160kmh/h +</t>
  </si>
  <si>
    <t># drivers on tc</t>
  </si>
  <si>
    <t>Remaining to objective</t>
  </si>
  <si>
    <t>Pole position</t>
  </si>
  <si>
    <t>COMMENTS</t>
  </si>
  <si>
    <t>All assets on tracpoint</t>
  </si>
  <si>
    <t xml:space="preserve">Motorbikes data still missing </t>
  </si>
  <si>
    <t xml:space="preserve">Will explore the possibility to use tracpoint </t>
  </si>
  <si>
    <t xml:space="preserve">Leased Fleet </t>
  </si>
  <si>
    <t xml:space="preserve">Good performance </t>
  </si>
  <si>
    <t xml:space="preserve">CO should start looking at Fleet Management </t>
  </si>
  <si>
    <t xml:space="preserve">Fleet Matrix was shared </t>
  </si>
  <si>
    <t xml:space="preserve">Good perfomance </t>
  </si>
  <si>
    <t>No. of assets IN tracpoint</t>
  </si>
  <si>
    <t>No.of assets IN tracpoint</t>
  </si>
  <si>
    <t>% Fleet maintenance data IN tracpoint</t>
  </si>
  <si>
    <t>KPI3 - Maintenance</t>
  </si>
  <si>
    <t>INDEX('KPI0 Assets reporting'!1:1,MATCH($E$3,'KPI0 Assets reporting'!$1:$1))</t>
  </si>
  <si>
    <t>SUM(OFFSET(INDEX('KPI0 Assets reporting'!1:1,MATCH($E$3,'KPI0 Assets reporting'!$1:$1)),1,0,7,1))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</si>
</sst>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6"/>
      <color theme="0"/>
      <name val="Calibri"/>
      <family val="2"/>
      <scheme val="minor"/>
    </font>
    <font>
      <sz val="26"/>
      <color theme="0"/>
      <name val="Veneer"/>
      <family val="3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A4A4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1" fillId="2" borderId="2" xfId="0" applyFont="1" applyFill="1" applyBorder="1"/>
    <xf numFmtId="0" fontId="1" fillId="2" borderId="5" xfId="0" applyFont="1" applyFill="1" applyBorder="1"/>
    <xf numFmtId="0" fontId="0" fillId="0" borderId="7" xfId="0" applyBorder="1"/>
    <xf numFmtId="0" fontId="0" fillId="0" borderId="1" xfId="0" applyBorder="1"/>
    <xf numFmtId="0" fontId="0" fillId="0" borderId="0" xfId="0" applyBorder="1"/>
    <xf numFmtId="43" fontId="1" fillId="2" borderId="3" xfId="2" applyFont="1" applyFill="1" applyBorder="1"/>
    <xf numFmtId="43" fontId="0" fillId="0" borderId="8" xfId="2" applyFont="1" applyBorder="1"/>
    <xf numFmtId="43" fontId="0" fillId="0" borderId="9" xfId="2" applyFont="1" applyBorder="1"/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14" fontId="1" fillId="2" borderId="10" xfId="0" applyNumberFormat="1" applyFont="1" applyFill="1" applyBorder="1"/>
    <xf numFmtId="14" fontId="1" fillId="2" borderId="11" xfId="0" applyNumberFormat="1" applyFont="1" applyFill="1" applyBorder="1"/>
    <xf numFmtId="0" fontId="0" fillId="7" borderId="12" xfId="0" applyFill="1" applyBorder="1"/>
    <xf numFmtId="0" fontId="0" fillId="7" borderId="13" xfId="0" applyFill="1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4" fontId="1" fillId="2" borderId="15" xfId="0" applyNumberFormat="1" applyFont="1" applyFill="1" applyBorder="1"/>
    <xf numFmtId="0" fontId="0" fillId="0" borderId="16" xfId="0" applyBorder="1"/>
    <xf numFmtId="0" fontId="1" fillId="2" borderId="17" xfId="0" applyFont="1" applyFill="1" applyBorder="1"/>
    <xf numFmtId="9" fontId="0" fillId="0" borderId="17" xfId="1" applyFont="1" applyBorder="1"/>
    <xf numFmtId="0" fontId="0" fillId="0" borderId="17" xfId="0" applyBorder="1"/>
    <xf numFmtId="14" fontId="3" fillId="2" borderId="14" xfId="0" applyNumberFormat="1" applyFont="1" applyFill="1" applyBorder="1"/>
    <xf numFmtId="0" fontId="0" fillId="0" borderId="0" xfId="0" applyNumberFormat="1"/>
    <xf numFmtId="14" fontId="3" fillId="3" borderId="14" xfId="0" applyNumberFormat="1" applyFont="1" applyFill="1" applyBorder="1"/>
    <xf numFmtId="14" fontId="1" fillId="3" borderId="15" xfId="0" applyNumberFormat="1" applyFont="1" applyFill="1" applyBorder="1"/>
    <xf numFmtId="0" fontId="0" fillId="0" borderId="16" xfId="0" applyBorder="1" applyAlignment="1">
      <alignment wrapText="1"/>
    </xf>
    <xf numFmtId="0" fontId="0" fillId="0" borderId="17" xfId="2" applyNumberFormat="1" applyFont="1" applyBorder="1"/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0" xfId="0" applyBorder="1"/>
    <xf numFmtId="0" fontId="0" fillId="0" borderId="19" xfId="2" applyNumberFormat="1" applyFont="1" applyBorder="1"/>
    <xf numFmtId="0" fontId="1" fillId="2" borderId="17" xfId="0" applyFont="1" applyFill="1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3" fillId="3" borderId="14" xfId="0" applyNumberFormat="1" applyFont="1" applyFill="1" applyBorder="1"/>
    <xf numFmtId="0" fontId="1" fillId="3" borderId="15" xfId="0" applyNumberFormat="1" applyFont="1" applyFill="1" applyBorder="1"/>
    <xf numFmtId="0" fontId="3" fillId="2" borderId="14" xfId="0" applyNumberFormat="1" applyFont="1" applyFill="1" applyBorder="1"/>
    <xf numFmtId="17" fontId="1" fillId="2" borderId="15" xfId="0" applyNumberFormat="1" applyFont="1" applyFill="1" applyBorder="1"/>
    <xf numFmtId="164" fontId="0" fillId="0" borderId="0" xfId="2" applyNumberFormat="1" applyFont="1" applyAlignment="1">
      <alignment wrapText="1"/>
    </xf>
    <xf numFmtId="164" fontId="0" fillId="0" borderId="0" xfId="2" applyNumberFormat="1" applyFont="1" applyFill="1" applyAlignment="1">
      <alignment wrapText="1"/>
    </xf>
    <xf numFmtId="164" fontId="0" fillId="0" borderId="21" xfId="2" applyNumberFormat="1" applyFont="1" applyBorder="1" applyAlignment="1">
      <alignment wrapText="1"/>
    </xf>
    <xf numFmtId="164" fontId="0" fillId="9" borderId="21" xfId="2" applyNumberFormat="1" applyFont="1" applyFill="1" applyBorder="1" applyAlignment="1">
      <alignment wrapText="1"/>
    </xf>
    <xf numFmtId="164" fontId="0" fillId="0" borderId="23" xfId="2" applyNumberFormat="1" applyFont="1" applyBorder="1" applyAlignment="1">
      <alignment wrapText="1"/>
    </xf>
    <xf numFmtId="164" fontId="0" fillId="9" borderId="23" xfId="2" applyNumberFormat="1" applyFont="1" applyFill="1" applyBorder="1" applyAlignment="1">
      <alignment wrapText="1"/>
    </xf>
    <xf numFmtId="164" fontId="0" fillId="0" borderId="27" xfId="2" applyNumberFormat="1" applyFont="1" applyBorder="1" applyAlignment="1">
      <alignment wrapText="1"/>
    </xf>
    <xf numFmtId="164" fontId="0" fillId="0" borderId="28" xfId="2" applyNumberFormat="1" applyFont="1" applyBorder="1" applyAlignment="1">
      <alignment wrapText="1"/>
    </xf>
    <xf numFmtId="0" fontId="0" fillId="10" borderId="30" xfId="0" applyFill="1" applyBorder="1"/>
    <xf numFmtId="0" fontId="0" fillId="11" borderId="30" xfId="0" applyFill="1" applyBorder="1"/>
    <xf numFmtId="0" fontId="0" fillId="12" borderId="30" xfId="0" applyFill="1" applyBorder="1"/>
    <xf numFmtId="164" fontId="0" fillId="0" borderId="29" xfId="2" applyNumberFormat="1" applyFont="1" applyBorder="1" applyAlignment="1">
      <alignment wrapText="1"/>
    </xf>
    <xf numFmtId="164" fontId="0" fillId="0" borderId="35" xfId="2" applyNumberFormat="1" applyFont="1" applyBorder="1" applyAlignment="1">
      <alignment wrapText="1"/>
    </xf>
    <xf numFmtId="164" fontId="0" fillId="0" borderId="37" xfId="2" applyNumberFormat="1" applyFont="1" applyBorder="1" applyAlignment="1">
      <alignment wrapText="1"/>
    </xf>
    <xf numFmtId="164" fontId="0" fillId="0" borderId="38" xfId="2" applyNumberFormat="1" applyFont="1" applyBorder="1" applyAlignment="1">
      <alignment wrapText="1"/>
    </xf>
    <xf numFmtId="164" fontId="0" fillId="9" borderId="28" xfId="2" applyNumberFormat="1" applyFont="1" applyFill="1" applyBorder="1" applyAlignment="1">
      <alignment wrapText="1"/>
    </xf>
    <xf numFmtId="9" fontId="0" fillId="0" borderId="34" xfId="1" applyFont="1" applyBorder="1" applyAlignment="1">
      <alignment wrapText="1"/>
    </xf>
    <xf numFmtId="9" fontId="0" fillId="0" borderId="0" xfId="1" applyFont="1" applyAlignment="1">
      <alignment wrapText="1"/>
    </xf>
    <xf numFmtId="0" fontId="0" fillId="0" borderId="0" xfId="0" applyAlignment="1">
      <alignment wrapText="1"/>
    </xf>
    <xf numFmtId="0" fontId="1" fillId="15" borderId="29" xfId="0" applyFont="1" applyFill="1" applyBorder="1" applyAlignment="1">
      <alignment wrapText="1"/>
    </xf>
    <xf numFmtId="164" fontId="0" fillId="0" borderId="40" xfId="2" applyNumberFormat="1" applyFont="1" applyBorder="1" applyAlignment="1">
      <alignment wrapText="1"/>
    </xf>
    <xf numFmtId="164" fontId="0" fillId="0" borderId="41" xfId="2" applyNumberFormat="1" applyFont="1" applyBorder="1" applyAlignment="1">
      <alignment wrapText="1"/>
    </xf>
    <xf numFmtId="164" fontId="0" fillId="0" borderId="30" xfId="2" applyNumberFormat="1" applyFont="1" applyBorder="1" applyAlignment="1">
      <alignment wrapText="1"/>
    </xf>
    <xf numFmtId="0" fontId="1" fillId="15" borderId="27" xfId="0" applyFont="1" applyFill="1" applyBorder="1" applyAlignment="1">
      <alignment wrapText="1"/>
    </xf>
    <xf numFmtId="9" fontId="0" fillId="0" borderId="35" xfId="1" applyFont="1" applyBorder="1" applyAlignment="1">
      <alignment wrapText="1"/>
    </xf>
    <xf numFmtId="9" fontId="0" fillId="0" borderId="36" xfId="1" applyFont="1" applyBorder="1" applyAlignment="1">
      <alignment wrapText="1"/>
    </xf>
    <xf numFmtId="9" fontId="0" fillId="0" borderId="37" xfId="1" applyFont="1" applyBorder="1" applyAlignment="1">
      <alignment wrapText="1"/>
    </xf>
    <xf numFmtId="9" fontId="0" fillId="0" borderId="38" xfId="1" applyFont="1" applyBorder="1" applyAlignment="1">
      <alignment wrapText="1"/>
    </xf>
    <xf numFmtId="9" fontId="0" fillId="0" borderId="27" xfId="1" applyFont="1" applyBorder="1" applyAlignment="1">
      <alignment wrapText="1"/>
    </xf>
    <xf numFmtId="9" fontId="0" fillId="0" borderId="29" xfId="1" applyFont="1" applyBorder="1" applyAlignment="1">
      <alignment wrapText="1"/>
    </xf>
    <xf numFmtId="9" fontId="1" fillId="15" borderId="42" xfId="1" applyFont="1" applyFill="1" applyBorder="1" applyAlignment="1">
      <alignment wrapText="1"/>
    </xf>
    <xf numFmtId="9" fontId="1" fillId="15" borderId="43" xfId="1" applyFont="1" applyFill="1" applyBorder="1" applyAlignment="1">
      <alignment wrapText="1"/>
    </xf>
    <xf numFmtId="0" fontId="0" fillId="13" borderId="44" xfId="0" applyFill="1" applyBorder="1"/>
    <xf numFmtId="164" fontId="0" fillId="0" borderId="45" xfId="2" applyNumberFormat="1" applyFont="1" applyBorder="1" applyAlignment="1">
      <alignment wrapText="1"/>
    </xf>
    <xf numFmtId="164" fontId="0" fillId="0" borderId="46" xfId="2" applyNumberFormat="1" applyFont="1" applyBorder="1" applyAlignment="1">
      <alignment wrapText="1"/>
    </xf>
    <xf numFmtId="164" fontId="0" fillId="9" borderId="46" xfId="2" applyNumberFormat="1" applyFont="1" applyFill="1" applyBorder="1" applyAlignment="1">
      <alignment wrapText="1"/>
    </xf>
    <xf numFmtId="164" fontId="0" fillId="0" borderId="44" xfId="2" applyNumberFormat="1" applyFont="1" applyBorder="1" applyAlignment="1">
      <alignment wrapText="1"/>
    </xf>
    <xf numFmtId="0" fontId="1" fillId="15" borderId="42" xfId="0" applyFont="1" applyFill="1" applyBorder="1"/>
    <xf numFmtId="164" fontId="1" fillId="15" borderId="47" xfId="2" applyNumberFormat="1" applyFont="1" applyFill="1" applyBorder="1" applyAlignment="1">
      <alignment wrapText="1"/>
    </xf>
    <xf numFmtId="164" fontId="1" fillId="15" borderId="43" xfId="2" applyNumberFormat="1" applyFont="1" applyFill="1" applyBorder="1" applyAlignment="1">
      <alignment wrapText="1"/>
    </xf>
    <xf numFmtId="9" fontId="0" fillId="0" borderId="47" xfId="1" applyFont="1" applyBorder="1" applyAlignment="1">
      <alignment wrapText="1"/>
    </xf>
    <xf numFmtId="9" fontId="0" fillId="0" borderId="43" xfId="1" applyFont="1" applyBorder="1" applyAlignment="1">
      <alignment wrapText="1"/>
    </xf>
    <xf numFmtId="0" fontId="0" fillId="11" borderId="42" xfId="0" applyFill="1" applyBorder="1"/>
    <xf numFmtId="164" fontId="0" fillId="11" borderId="47" xfId="2" applyNumberFormat="1" applyFont="1" applyFill="1" applyBorder="1" applyAlignment="1">
      <alignment wrapText="1"/>
    </xf>
    <xf numFmtId="0" fontId="0" fillId="12" borderId="42" xfId="0" applyFill="1" applyBorder="1"/>
    <xf numFmtId="164" fontId="0" fillId="12" borderId="47" xfId="2" applyNumberFormat="1" applyFont="1" applyFill="1" applyBorder="1" applyAlignment="1">
      <alignment wrapText="1"/>
    </xf>
    <xf numFmtId="0" fontId="0" fillId="13" borderId="42" xfId="0" applyFill="1" applyBorder="1"/>
    <xf numFmtId="164" fontId="0" fillId="13" borderId="47" xfId="2" applyNumberFormat="1" applyFont="1" applyFill="1" applyBorder="1" applyAlignment="1">
      <alignment wrapText="1"/>
    </xf>
    <xf numFmtId="9" fontId="0" fillId="0" borderId="48" xfId="1" applyFont="1" applyBorder="1" applyAlignment="1">
      <alignment wrapText="1"/>
    </xf>
    <xf numFmtId="9" fontId="0" fillId="0" borderId="49" xfId="1" applyFont="1" applyBorder="1" applyAlignment="1">
      <alignment wrapText="1"/>
    </xf>
    <xf numFmtId="9" fontId="0" fillId="0" borderId="50" xfId="1" applyFont="1" applyBorder="1" applyAlignment="1">
      <alignment wrapText="1"/>
    </xf>
    <xf numFmtId="9" fontId="0" fillId="0" borderId="51" xfId="1" applyFont="1" applyBorder="1" applyAlignment="1">
      <alignment wrapText="1"/>
    </xf>
    <xf numFmtId="9" fontId="0" fillId="0" borderId="52" xfId="1" applyFont="1" applyBorder="1" applyAlignment="1">
      <alignment wrapText="1"/>
    </xf>
    <xf numFmtId="9" fontId="0" fillId="0" borderId="53" xfId="1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164" fontId="0" fillId="0" borderId="24" xfId="2" applyNumberFormat="1" applyFont="1" applyBorder="1" applyAlignment="1">
      <alignment wrapText="1"/>
    </xf>
    <xf numFmtId="164" fontId="0" fillId="0" borderId="25" xfId="2" applyNumberFormat="1" applyFont="1" applyBorder="1" applyAlignment="1">
      <alignment wrapText="1"/>
    </xf>
    <xf numFmtId="164" fontId="0" fillId="0" borderId="24" xfId="2" applyNumberFormat="1" applyFont="1" applyBorder="1" applyAlignment="1">
      <alignment vertical="center" wrapText="1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164" fontId="0" fillId="0" borderId="32" xfId="2" applyNumberFormat="1" applyFont="1" applyBorder="1" applyAlignment="1">
      <alignment wrapText="1"/>
    </xf>
    <xf numFmtId="164" fontId="0" fillId="0" borderId="24" xfId="2" applyNumberFormat="1" applyFont="1" applyBorder="1" applyAlignment="1">
      <alignment horizontal="center" vertical="center" wrapText="1"/>
    </xf>
    <xf numFmtId="164" fontId="0" fillId="0" borderId="27" xfId="2" applyNumberFormat="1" applyFont="1" applyBorder="1" applyAlignment="1">
      <alignment horizontal="center" wrapText="1"/>
    </xf>
    <xf numFmtId="164" fontId="0" fillId="0" borderId="32" xfId="2" applyNumberFormat="1" applyFont="1" applyBorder="1" applyAlignment="1">
      <alignment horizontal="center" wrapText="1"/>
    </xf>
    <xf numFmtId="0" fontId="1" fillId="15" borderId="59" xfId="0" applyFont="1" applyFill="1" applyBorder="1"/>
    <xf numFmtId="164" fontId="0" fillId="0" borderId="60" xfId="2" applyNumberFormat="1" applyFont="1" applyBorder="1" applyAlignment="1">
      <alignment horizontal="center" vertical="center" wrapText="1"/>
    </xf>
    <xf numFmtId="164" fontId="0" fillId="0" borderId="61" xfId="2" applyNumberFormat="1" applyFont="1" applyBorder="1" applyAlignment="1">
      <alignment horizontal="center" wrapText="1"/>
    </xf>
    <xf numFmtId="164" fontId="0" fillId="0" borderId="62" xfId="2" applyNumberFormat="1" applyFont="1" applyBorder="1" applyAlignment="1">
      <alignment wrapText="1"/>
    </xf>
    <xf numFmtId="164" fontId="0" fillId="0" borderId="63" xfId="2" applyNumberFormat="1" applyFont="1" applyBorder="1" applyAlignment="1">
      <alignment wrapText="1"/>
    </xf>
    <xf numFmtId="164" fontId="0" fillId="0" borderId="64" xfId="2" applyNumberFormat="1" applyFont="1" applyBorder="1" applyAlignment="1">
      <alignment wrapText="1"/>
    </xf>
    <xf numFmtId="164" fontId="1" fillId="15" borderId="42" xfId="2" applyNumberFormat="1" applyFont="1" applyFill="1" applyBorder="1" applyAlignment="1">
      <alignment wrapText="1"/>
    </xf>
    <xf numFmtId="164" fontId="0" fillId="9" borderId="33" xfId="2" applyNumberFormat="1" applyFont="1" applyFill="1" applyBorder="1" applyAlignment="1">
      <alignment wrapText="1"/>
    </xf>
    <xf numFmtId="164" fontId="0" fillId="9" borderId="34" xfId="2" applyNumberFormat="1" applyFont="1" applyFill="1" applyBorder="1" applyAlignment="1">
      <alignment wrapText="1"/>
    </xf>
    <xf numFmtId="164" fontId="0" fillId="9" borderId="58" xfId="2" applyNumberFormat="1" applyFont="1" applyFill="1" applyBorder="1" applyAlignment="1">
      <alignment wrapText="1"/>
    </xf>
    <xf numFmtId="0" fontId="4" fillId="8" borderId="4" xfId="0" applyNumberFormat="1" applyFont="1" applyFill="1" applyBorder="1" applyAlignment="1"/>
    <xf numFmtId="0" fontId="4" fillId="8" borderId="18" xfId="0" applyNumberFormat="1" applyFont="1" applyFill="1" applyBorder="1" applyAlignment="1"/>
    <xf numFmtId="0" fontId="4" fillId="8" borderId="4" xfId="0" applyFont="1" applyFill="1" applyBorder="1" applyAlignment="1"/>
    <xf numFmtId="0" fontId="4" fillId="8" borderId="18" xfId="0" applyFont="1" applyFill="1" applyBorder="1" applyAlignment="1"/>
    <xf numFmtId="164" fontId="0" fillId="9" borderId="25" xfId="2" applyNumberFormat="1" applyFont="1" applyFill="1" applyBorder="1" applyAlignment="1">
      <alignment wrapText="1"/>
    </xf>
    <xf numFmtId="164" fontId="0" fillId="9" borderId="26" xfId="2" applyNumberFormat="1" applyFont="1" applyFill="1" applyBorder="1" applyAlignment="1">
      <alignment wrapText="1"/>
    </xf>
    <xf numFmtId="164" fontId="0" fillId="9" borderId="38" xfId="2" applyNumberFormat="1" applyFont="1" applyFill="1" applyBorder="1" applyAlignment="1">
      <alignment wrapText="1"/>
    </xf>
    <xf numFmtId="164" fontId="0" fillId="9" borderId="29" xfId="2" applyNumberFormat="1" applyFont="1" applyFill="1" applyBorder="1" applyAlignment="1">
      <alignment wrapText="1"/>
    </xf>
    <xf numFmtId="0" fontId="0" fillId="13" borderId="59" xfId="0" applyFill="1" applyBorder="1"/>
    <xf numFmtId="164" fontId="0" fillId="13" borderId="42" xfId="2" applyNumberFormat="1" applyFont="1" applyFill="1" applyBorder="1" applyAlignment="1">
      <alignment wrapText="1"/>
    </xf>
    <xf numFmtId="164" fontId="0" fillId="13" borderId="43" xfId="2" applyNumberFormat="1" applyFont="1" applyFill="1" applyBorder="1" applyAlignment="1">
      <alignment wrapText="1"/>
    </xf>
    <xf numFmtId="164" fontId="0" fillId="0" borderId="26" xfId="2" applyNumberFormat="1" applyFont="1" applyBorder="1" applyAlignment="1">
      <alignment wrapText="1"/>
    </xf>
    <xf numFmtId="0" fontId="0" fillId="12" borderId="59" xfId="0" applyFill="1" applyBorder="1"/>
    <xf numFmtId="164" fontId="0" fillId="12" borderId="42" xfId="2" applyNumberFormat="1" applyFont="1" applyFill="1" applyBorder="1" applyAlignment="1">
      <alignment wrapText="1"/>
    </xf>
    <xf numFmtId="164" fontId="0" fillId="12" borderId="43" xfId="2" applyNumberFormat="1" applyFont="1" applyFill="1" applyBorder="1" applyAlignment="1">
      <alignment wrapText="1"/>
    </xf>
    <xf numFmtId="0" fontId="0" fillId="11" borderId="59" xfId="0" applyFill="1" applyBorder="1"/>
    <xf numFmtId="164" fontId="0" fillId="11" borderId="42" xfId="2" applyNumberFormat="1" applyFont="1" applyFill="1" applyBorder="1" applyAlignment="1">
      <alignment wrapText="1"/>
    </xf>
    <xf numFmtId="164" fontId="0" fillId="11" borderId="43" xfId="2" applyNumberFormat="1" applyFont="1" applyFill="1" applyBorder="1" applyAlignment="1">
      <alignment wrapText="1"/>
    </xf>
    <xf numFmtId="0" fontId="6" fillId="15" borderId="27" xfId="0" applyFont="1" applyFill="1" applyBorder="1" applyAlignment="1">
      <alignment horizontal="center" wrapText="1"/>
    </xf>
    <xf numFmtId="0" fontId="6" fillId="15" borderId="29" xfId="0" applyFont="1" applyFill="1" applyBorder="1" applyAlignment="1">
      <alignment horizontal="center" wrapText="1"/>
    </xf>
    <xf numFmtId="9" fontId="0" fillId="0" borderId="24" xfId="1" applyFont="1" applyBorder="1" applyAlignment="1">
      <alignment wrapText="1"/>
    </xf>
    <xf numFmtId="9" fontId="0" fillId="0" borderId="26" xfId="1" applyFont="1" applyBorder="1" applyAlignment="1">
      <alignment wrapText="1"/>
    </xf>
    <xf numFmtId="164" fontId="0" fillId="13" borderId="68" xfId="2" applyNumberFormat="1" applyFont="1" applyFill="1" applyBorder="1" applyAlignment="1">
      <alignment wrapText="1"/>
    </xf>
    <xf numFmtId="164" fontId="0" fillId="0" borderId="39" xfId="2" applyNumberFormat="1" applyFont="1" applyBorder="1" applyAlignment="1">
      <alignment wrapText="1"/>
    </xf>
    <xf numFmtId="9" fontId="0" fillId="0" borderId="54" xfId="1" applyFont="1" applyBorder="1" applyAlignment="1">
      <alignment wrapText="1"/>
    </xf>
    <xf numFmtId="9" fontId="0" fillId="0" borderId="31" xfId="1" applyFont="1" applyBorder="1" applyAlignment="1">
      <alignment wrapText="1"/>
    </xf>
    <xf numFmtId="9" fontId="0" fillId="0" borderId="32" xfId="1" applyFont="1" applyBorder="1" applyAlignment="1">
      <alignment wrapText="1"/>
    </xf>
    <xf numFmtId="9" fontId="0" fillId="0" borderId="42" xfId="1" applyFont="1" applyBorder="1" applyAlignment="1">
      <alignment wrapText="1"/>
    </xf>
    <xf numFmtId="164" fontId="0" fillId="12" borderId="68" xfId="2" applyNumberFormat="1" applyFont="1" applyFill="1" applyBorder="1" applyAlignment="1">
      <alignment wrapText="1"/>
    </xf>
    <xf numFmtId="164" fontId="0" fillId="11" borderId="68" xfId="2" applyNumberFormat="1" applyFont="1" applyFill="1" applyBorder="1" applyAlignment="1">
      <alignment wrapText="1"/>
    </xf>
    <xf numFmtId="0" fontId="1" fillId="15" borderId="69" xfId="0" applyFont="1" applyFill="1" applyBorder="1" applyAlignment="1">
      <alignment horizontal="center" wrapText="1"/>
    </xf>
    <xf numFmtId="164" fontId="0" fillId="0" borderId="27" xfId="2" applyNumberFormat="1" applyFont="1" applyBorder="1" applyAlignment="1">
      <alignment vertical="center" wrapText="1"/>
    </xf>
    <xf numFmtId="0" fontId="1" fillId="15" borderId="70" xfId="0" applyFont="1" applyFill="1" applyBorder="1" applyAlignment="1">
      <alignment wrapText="1"/>
    </xf>
    <xf numFmtId="9" fontId="0" fillId="0" borderId="71" xfId="1" applyFont="1" applyBorder="1" applyAlignment="1">
      <alignment wrapText="1"/>
    </xf>
    <xf numFmtId="9" fontId="1" fillId="15" borderId="22" xfId="1" applyFont="1" applyFill="1" applyBorder="1" applyAlignment="1">
      <alignment wrapText="1"/>
    </xf>
    <xf numFmtId="17" fontId="1" fillId="2" borderId="11" xfId="0" applyNumberFormat="1" applyFont="1" applyFill="1" applyBorder="1"/>
    <xf numFmtId="0" fontId="0" fillId="0" borderId="72" xfId="0" applyBorder="1"/>
    <xf numFmtId="0" fontId="0" fillId="0" borderId="73" xfId="0" applyBorder="1"/>
    <xf numFmtId="0" fontId="1" fillId="14" borderId="7" xfId="0" applyFont="1" applyFill="1" applyBorder="1"/>
    <xf numFmtId="0" fontId="1" fillId="14" borderId="6" xfId="0" applyFont="1" applyFill="1" applyBorder="1"/>
    <xf numFmtId="0" fontId="3" fillId="2" borderId="14" xfId="0" applyFont="1" applyFill="1" applyBorder="1"/>
    <xf numFmtId="9" fontId="0" fillId="0" borderId="24" xfId="1" applyNumberFormat="1" applyFont="1" applyBorder="1" applyAlignment="1">
      <alignment wrapText="1"/>
    </xf>
    <xf numFmtId="0" fontId="0" fillId="0" borderId="6" xfId="0" applyBorder="1" applyAlignment="1">
      <alignment horizontal="left"/>
    </xf>
    <xf numFmtId="0" fontId="1" fillId="15" borderId="24" xfId="0" applyFont="1" applyFill="1" applyBorder="1" applyAlignment="1">
      <alignment horizontal="center" wrapText="1"/>
    </xf>
    <xf numFmtId="17" fontId="0" fillId="9" borderId="25" xfId="2" applyNumberFormat="1" applyFont="1" applyFill="1" applyBorder="1" applyAlignment="1">
      <alignment horizontal="center" wrapText="1"/>
    </xf>
    <xf numFmtId="0" fontId="8" fillId="15" borderId="27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center"/>
    </xf>
    <xf numFmtId="0" fontId="0" fillId="0" borderId="69" xfId="0" applyBorder="1"/>
    <xf numFmtId="0" fontId="0" fillId="0" borderId="75" xfId="0" applyBorder="1"/>
    <xf numFmtId="0" fontId="0" fillId="0" borderId="70" xfId="0" applyBorder="1"/>
    <xf numFmtId="0" fontId="0" fillId="6" borderId="22" xfId="0" applyFill="1" applyBorder="1" applyAlignment="1">
      <alignment horizontal="center" wrapText="1"/>
    </xf>
    <xf numFmtId="0" fontId="1" fillId="15" borderId="0" xfId="0" applyFont="1" applyFill="1" applyBorder="1" applyAlignment="1">
      <alignment horizontal="center" wrapText="1"/>
    </xf>
    <xf numFmtId="0" fontId="1" fillId="15" borderId="0" xfId="0" applyFont="1" applyFill="1" applyBorder="1" applyAlignment="1">
      <alignment wrapText="1"/>
    </xf>
    <xf numFmtId="9" fontId="0" fillId="0" borderId="0" xfId="1" applyFont="1" applyBorder="1" applyAlignment="1">
      <alignment wrapText="1"/>
    </xf>
    <xf numFmtId="9" fontId="1" fillId="15" borderId="0" xfId="1" applyFont="1" applyFill="1" applyBorder="1" applyAlignment="1">
      <alignment wrapText="1"/>
    </xf>
    <xf numFmtId="9" fontId="0" fillId="0" borderId="0" xfId="0" applyNumberFormat="1"/>
    <xf numFmtId="0" fontId="0" fillId="9" borderId="12" xfId="0" applyFill="1" applyBorder="1"/>
    <xf numFmtId="0" fontId="0" fillId="9" borderId="13" xfId="0" applyFill="1" applyBorder="1"/>
    <xf numFmtId="0" fontId="1" fillId="0" borderId="0" xfId="0" applyFont="1"/>
    <xf numFmtId="9" fontId="0" fillId="0" borderId="37" xfId="1" applyFont="1" applyFill="1" applyBorder="1" applyAlignment="1">
      <alignment wrapText="1"/>
    </xf>
    <xf numFmtId="9" fontId="0" fillId="0" borderId="21" xfId="1" applyFont="1" applyFill="1" applyBorder="1" applyAlignment="1">
      <alignment wrapText="1"/>
    </xf>
    <xf numFmtId="9" fontId="1" fillId="15" borderId="47" xfId="1" applyFont="1" applyFill="1" applyBorder="1" applyAlignment="1">
      <alignment wrapText="1"/>
    </xf>
    <xf numFmtId="0" fontId="1" fillId="10" borderId="42" xfId="0" applyFont="1" applyFill="1" applyBorder="1"/>
    <xf numFmtId="164" fontId="1" fillId="10" borderId="47" xfId="2" applyNumberFormat="1" applyFont="1" applyFill="1" applyBorder="1" applyAlignment="1">
      <alignment wrapText="1"/>
    </xf>
    <xf numFmtId="164" fontId="1" fillId="10" borderId="68" xfId="2" applyNumberFormat="1" applyFont="1" applyFill="1" applyBorder="1" applyAlignment="1">
      <alignment wrapText="1"/>
    </xf>
    <xf numFmtId="0" fontId="1" fillId="10" borderId="59" xfId="0" applyFont="1" applyFill="1" applyBorder="1"/>
    <xf numFmtId="164" fontId="1" fillId="10" borderId="42" xfId="2" applyNumberFormat="1" applyFont="1" applyFill="1" applyBorder="1" applyAlignment="1">
      <alignment wrapText="1"/>
    </xf>
    <xf numFmtId="164" fontId="1" fillId="10" borderId="43" xfId="2" applyNumberFormat="1" applyFont="1" applyFill="1" applyBorder="1" applyAlignment="1">
      <alignment wrapText="1"/>
    </xf>
    <xf numFmtId="0" fontId="1" fillId="10" borderId="80" xfId="0" applyFont="1" applyFill="1" applyBorder="1"/>
    <xf numFmtId="0" fontId="0" fillId="0" borderId="81" xfId="0" applyBorder="1"/>
    <xf numFmtId="9" fontId="0" fillId="0" borderId="82" xfId="1" applyFont="1" applyFill="1" applyBorder="1" applyAlignment="1">
      <alignment wrapText="1"/>
    </xf>
    <xf numFmtId="0" fontId="0" fillId="0" borderId="83" xfId="0" applyBorder="1"/>
    <xf numFmtId="0" fontId="0" fillId="0" borderId="84" xfId="0" applyBorder="1"/>
    <xf numFmtId="9" fontId="0" fillId="0" borderId="85" xfId="1" applyFont="1" applyFill="1" applyBorder="1" applyAlignment="1">
      <alignment wrapText="1"/>
    </xf>
    <xf numFmtId="9" fontId="0" fillId="0" borderId="86" xfId="1" applyFont="1" applyFill="1" applyBorder="1" applyAlignment="1">
      <alignment wrapText="1"/>
    </xf>
    <xf numFmtId="9" fontId="0" fillId="0" borderId="87" xfId="1" applyFont="1" applyFill="1" applyBorder="1" applyAlignment="1">
      <alignment wrapText="1"/>
    </xf>
    <xf numFmtId="0" fontId="0" fillId="11" borderId="55" xfId="0" applyFill="1" applyBorder="1"/>
    <xf numFmtId="9" fontId="0" fillId="3" borderId="79" xfId="1" applyFont="1" applyFill="1" applyBorder="1" applyAlignment="1">
      <alignment wrapText="1"/>
    </xf>
    <xf numFmtId="0" fontId="0" fillId="0" borderId="2" xfId="0" applyBorder="1"/>
    <xf numFmtId="9" fontId="0" fillId="0" borderId="88" xfId="1" applyFont="1" applyFill="1" applyBorder="1" applyAlignment="1">
      <alignment wrapText="1"/>
    </xf>
    <xf numFmtId="9" fontId="0" fillId="0" borderId="89" xfId="1" applyFont="1" applyFill="1" applyBorder="1" applyAlignment="1">
      <alignment wrapText="1"/>
    </xf>
    <xf numFmtId="9" fontId="0" fillId="0" borderId="90" xfId="1" applyFont="1" applyFill="1" applyBorder="1" applyAlignment="1">
      <alignment wrapText="1"/>
    </xf>
    <xf numFmtId="0" fontId="0" fillId="0" borderId="4" xfId="0" applyBorder="1"/>
    <xf numFmtId="0" fontId="0" fillId="13" borderId="55" xfId="0" applyFill="1" applyBorder="1"/>
    <xf numFmtId="9" fontId="10" fillId="17" borderId="79" xfId="1" applyFont="1" applyFill="1" applyBorder="1" applyAlignment="1">
      <alignment wrapText="1"/>
    </xf>
    <xf numFmtId="9" fontId="1" fillId="10" borderId="91" xfId="1" applyFont="1" applyFill="1" applyBorder="1" applyAlignment="1">
      <alignment wrapText="1"/>
    </xf>
    <xf numFmtId="9" fontId="1" fillId="10" borderId="92" xfId="1" applyFont="1" applyFill="1" applyBorder="1" applyAlignment="1">
      <alignment wrapText="1"/>
    </xf>
    <xf numFmtId="17" fontId="0" fillId="0" borderId="22" xfId="2" applyNumberFormat="1" applyFont="1" applyFill="1" applyBorder="1" applyAlignment="1">
      <alignment horizontal="center" wrapText="1"/>
    </xf>
    <xf numFmtId="0" fontId="1" fillId="18" borderId="55" xfId="0" applyFont="1" applyFill="1" applyBorder="1"/>
    <xf numFmtId="9" fontId="1" fillId="18" borderId="79" xfId="1" applyFont="1" applyFill="1" applyBorder="1" applyAlignment="1">
      <alignment wrapText="1"/>
    </xf>
    <xf numFmtId="17" fontId="0" fillId="19" borderId="23" xfId="2" applyNumberFormat="1" applyFont="1" applyFill="1" applyBorder="1" applyAlignment="1">
      <alignment horizontal="center" wrapText="1"/>
    </xf>
    <xf numFmtId="9" fontId="0" fillId="19" borderId="37" xfId="1" applyFont="1" applyFill="1" applyBorder="1" applyAlignment="1">
      <alignment wrapText="1"/>
    </xf>
    <xf numFmtId="9" fontId="0" fillId="19" borderId="21" xfId="1" applyFont="1" applyFill="1" applyBorder="1" applyAlignment="1">
      <alignment wrapText="1"/>
    </xf>
    <xf numFmtId="0" fontId="5" fillId="14" borderId="0" xfId="0" applyFont="1" applyFill="1" applyAlignment="1">
      <alignment horizontal="center"/>
    </xf>
    <xf numFmtId="17" fontId="0" fillId="9" borderId="25" xfId="2" applyNumberFormat="1" applyFont="1" applyFill="1" applyBorder="1" applyAlignment="1">
      <alignment horizontal="center" wrapText="1"/>
    </xf>
    <xf numFmtId="0" fontId="1" fillId="15" borderId="24" xfId="0" applyFont="1" applyFill="1" applyBorder="1" applyAlignment="1">
      <alignment horizontal="center" wrapText="1"/>
    </xf>
    <xf numFmtId="9" fontId="0" fillId="0" borderId="22" xfId="0" applyNumberFormat="1" applyBorder="1"/>
    <xf numFmtId="0" fontId="0" fillId="11" borderId="22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0" borderId="93" xfId="0" applyFill="1" applyBorder="1" applyAlignment="1">
      <alignment horizontal="center" vertical="center"/>
    </xf>
    <xf numFmtId="17" fontId="0" fillId="0" borderId="22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7" fontId="1" fillId="2" borderId="10" xfId="0" applyNumberFormat="1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" fontId="1" fillId="2" borderId="1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17" fontId="0" fillId="9" borderId="25" xfId="2" applyNumberFormat="1" applyFont="1" applyFill="1" applyBorder="1" applyAlignment="1">
      <alignment wrapText="1"/>
    </xf>
    <xf numFmtId="0" fontId="0" fillId="9" borderId="25" xfId="2" applyNumberFormat="1" applyFont="1" applyFill="1" applyBorder="1" applyAlignment="1">
      <alignment wrapText="1"/>
    </xf>
    <xf numFmtId="164" fontId="0" fillId="0" borderId="0" xfId="2" applyNumberFormat="1" applyFont="1" applyAlignment="1"/>
    <xf numFmtId="0" fontId="0" fillId="0" borderId="0" xfId="0" applyAlignment="1"/>
    <xf numFmtId="164" fontId="9" fillId="16" borderId="2" xfId="2" applyNumberFormat="1" applyFont="1" applyFill="1" applyBorder="1" applyAlignment="1">
      <alignment horizontal="center" vertical="center" wrapText="1"/>
    </xf>
    <xf numFmtId="164" fontId="9" fillId="16" borderId="5" xfId="2" applyNumberFormat="1" applyFont="1" applyFill="1" applyBorder="1" applyAlignment="1">
      <alignment horizontal="center" vertical="center" wrapText="1"/>
    </xf>
    <xf numFmtId="164" fontId="9" fillId="16" borderId="3" xfId="2" applyNumberFormat="1" applyFont="1" applyFill="1" applyBorder="1" applyAlignment="1">
      <alignment horizontal="center" vertical="center" wrapText="1"/>
    </xf>
    <xf numFmtId="164" fontId="0" fillId="0" borderId="24" xfId="2" applyNumberFormat="1" applyFont="1" applyBorder="1" applyAlignment="1">
      <alignment horizontal="center" wrapText="1"/>
    </xf>
    <xf numFmtId="164" fontId="0" fillId="0" borderId="25" xfId="2" applyNumberFormat="1" applyFont="1" applyBorder="1" applyAlignment="1">
      <alignment horizontal="center" wrapText="1"/>
    </xf>
    <xf numFmtId="17" fontId="0" fillId="9" borderId="25" xfId="2" applyNumberFormat="1" applyFont="1" applyFill="1" applyBorder="1" applyAlignment="1">
      <alignment horizontal="center" wrapText="1"/>
    </xf>
    <xf numFmtId="0" fontId="0" fillId="9" borderId="25" xfId="2" applyNumberFormat="1" applyFont="1" applyFill="1" applyBorder="1" applyAlignment="1">
      <alignment horizontal="center" wrapText="1"/>
    </xf>
    <xf numFmtId="164" fontId="0" fillId="0" borderId="39" xfId="2" applyNumberFormat="1" applyFont="1" applyBorder="1" applyAlignment="1">
      <alignment horizontal="center" wrapText="1"/>
    </xf>
    <xf numFmtId="0" fontId="1" fillId="15" borderId="24" xfId="0" applyFont="1" applyFill="1" applyBorder="1" applyAlignment="1">
      <alignment horizontal="center" wrapText="1"/>
    </xf>
    <xf numFmtId="0" fontId="1" fillId="15" borderId="26" xfId="0" applyFont="1" applyFill="1" applyBorder="1" applyAlignment="1">
      <alignment horizontal="center" wrapText="1"/>
    </xf>
    <xf numFmtId="0" fontId="1" fillId="15" borderId="56" xfId="0" applyFont="1" applyFill="1" applyBorder="1" applyAlignment="1">
      <alignment horizontal="center" wrapText="1"/>
    </xf>
    <xf numFmtId="0" fontId="5" fillId="14" borderId="0" xfId="0" applyFont="1" applyFill="1" applyAlignment="1">
      <alignment horizontal="center"/>
    </xf>
    <xf numFmtId="164" fontId="9" fillId="16" borderId="76" xfId="2" applyNumberFormat="1" applyFont="1" applyFill="1" applyBorder="1" applyAlignment="1">
      <alignment horizontal="center" vertical="center" wrapText="1"/>
    </xf>
    <xf numFmtId="164" fontId="9" fillId="16" borderId="77" xfId="2" applyNumberFormat="1" applyFont="1" applyFill="1" applyBorder="1" applyAlignment="1">
      <alignment horizontal="center" vertical="center" wrapText="1"/>
    </xf>
    <xf numFmtId="164" fontId="9" fillId="16" borderId="78" xfId="2" applyNumberFormat="1" applyFont="1" applyFill="1" applyBorder="1" applyAlignment="1">
      <alignment horizontal="center" vertical="center" wrapText="1"/>
    </xf>
    <xf numFmtId="0" fontId="0" fillId="13" borderId="57" xfId="0" applyFill="1" applyBorder="1" applyAlignment="1">
      <alignment horizontal="center"/>
    </xf>
    <xf numFmtId="0" fontId="0" fillId="13" borderId="67" xfId="0" applyFill="1" applyBorder="1" applyAlignment="1">
      <alignment horizontal="center"/>
    </xf>
    <xf numFmtId="0" fontId="7" fillId="15" borderId="74" xfId="0" applyFont="1" applyFill="1" applyBorder="1" applyAlignment="1">
      <alignment horizontal="center" vertical="center" wrapText="1"/>
    </xf>
    <xf numFmtId="0" fontId="7" fillId="15" borderId="60" xfId="0" applyFont="1" applyFill="1" applyBorder="1" applyAlignment="1">
      <alignment horizontal="center" vertical="center" wrapText="1"/>
    </xf>
    <xf numFmtId="0" fontId="0" fillId="10" borderId="55" xfId="0" applyFill="1" applyBorder="1" applyAlignment="1">
      <alignment horizontal="center"/>
    </xf>
    <xf numFmtId="0" fontId="0" fillId="10" borderId="66" xfId="0" applyFill="1" applyBorder="1" applyAlignment="1">
      <alignment horizontal="center"/>
    </xf>
    <xf numFmtId="0" fontId="0" fillId="11" borderId="56" xfId="0" applyFill="1" applyBorder="1" applyAlignment="1">
      <alignment horizontal="center"/>
    </xf>
    <xf numFmtId="0" fontId="0" fillId="11" borderId="65" xfId="0" applyFill="1" applyBorder="1" applyAlignment="1">
      <alignment horizontal="center"/>
    </xf>
    <xf numFmtId="0" fontId="0" fillId="12" borderId="56" xfId="0" applyFill="1" applyBorder="1" applyAlignment="1">
      <alignment horizontal="center"/>
    </xf>
    <xf numFmtId="0" fontId="0" fillId="12" borderId="65" xfId="0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264"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70AD47"/>
      <color rgb="FFFEA4A4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Tracpoint utilisation - asset portfolio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'KPI Dashboard'!$B$5</c:f>
              <c:strCache>
                <c:ptCount val="1"/>
                <c:pt idx="0">
                  <c:v>ARO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Dashboard'!$C$3:$H$4</c:f>
              <c:multiLvlStrCache>
                <c:ptCount val="6"/>
                <c:lvl>
                  <c:pt idx="0">
                    <c:v> No. of assets IN tracpoint </c:v>
                  </c:pt>
                  <c:pt idx="1">
                    <c:v> Fields filled </c:v>
                  </c:pt>
                  <c:pt idx="2">
                    <c:v> No.of assets IN tracpoint </c:v>
                  </c:pt>
                  <c:pt idx="3">
                    <c:v> Fields completion </c:v>
                  </c:pt>
                  <c:pt idx="4">
                    <c:v> Nr of assets IN tracpoint </c:v>
                  </c:pt>
                  <c:pt idx="5">
                    <c:v> Fields filled </c:v>
                  </c:pt>
                </c:lvl>
                <c:lvl>
                  <c:pt idx="0">
                    <c:v> Baseline Apr-20 </c:v>
                  </c:pt>
                  <c:pt idx="2">
                    <c:v>Aug-20</c:v>
                  </c:pt>
                  <c:pt idx="4">
                    <c:v> Objective </c:v>
                  </c:pt>
                </c:lvl>
              </c:multiLvlStrCache>
            </c:multiLvlStrRef>
          </c:cat>
          <c:val>
            <c:numRef>
              <c:f>'KPI Dashboard'!$C$5:$H$5</c:f>
              <c:numCache>
                <c:formatCode>_-* #,##0_-;\-* #,##0_-;_-* "-"??_-;_-@_-</c:formatCode>
                <c:ptCount val="6"/>
                <c:pt idx="0">
                  <c:v>74</c:v>
                </c:pt>
                <c:pt idx="1">
                  <c:v>528</c:v>
                </c:pt>
                <c:pt idx="2">
                  <c:v>143</c:v>
                </c:pt>
                <c:pt idx="3">
                  <c:v>1088</c:v>
                </c:pt>
                <c:pt idx="4">
                  <c:v>773</c:v>
                </c:pt>
                <c:pt idx="5">
                  <c:v>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0-49CB-A508-ECA8AAC5D773}"/>
            </c:ext>
          </c:extLst>
        </c:ser>
        <c:ser>
          <c:idx val="1"/>
          <c:order val="1"/>
          <c:tx>
            <c:strRef>
              <c:f>'KPI Dashboard'!$B$6</c:f>
              <c:strCache>
                <c:ptCount val="1"/>
                <c:pt idx="0">
                  <c:v>MEESA</c:v>
                </c:pt>
              </c:strCache>
            </c:strRef>
          </c:tx>
          <c:spPr>
            <a:solidFill>
              <a:schemeClr val="accent4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Dashboard'!$C$3:$H$4</c:f>
              <c:multiLvlStrCache>
                <c:ptCount val="6"/>
                <c:lvl>
                  <c:pt idx="0">
                    <c:v> No. of assets IN tracpoint </c:v>
                  </c:pt>
                  <c:pt idx="1">
                    <c:v> Fields filled </c:v>
                  </c:pt>
                  <c:pt idx="2">
                    <c:v> No.of assets IN tracpoint </c:v>
                  </c:pt>
                  <c:pt idx="3">
                    <c:v> Fields completion </c:v>
                  </c:pt>
                  <c:pt idx="4">
                    <c:v> Nr of assets IN tracpoint </c:v>
                  </c:pt>
                  <c:pt idx="5">
                    <c:v> Fields filled </c:v>
                  </c:pt>
                </c:lvl>
                <c:lvl>
                  <c:pt idx="0">
                    <c:v> Baseline Apr-20 </c:v>
                  </c:pt>
                  <c:pt idx="2">
                    <c:v>Aug-20</c:v>
                  </c:pt>
                  <c:pt idx="4">
                    <c:v> Objective </c:v>
                  </c:pt>
                </c:lvl>
              </c:multiLvlStrCache>
            </c:multiLvlStrRef>
          </c:cat>
          <c:val>
            <c:numRef>
              <c:f>'KPI Dashboard'!$C$6:$H$6</c:f>
              <c:numCache>
                <c:formatCode>_-* #,##0_-;\-* #,##0_-;_-* "-"??_-;_-@_-</c:formatCode>
                <c:ptCount val="6"/>
                <c:pt idx="0">
                  <c:v>223</c:v>
                </c:pt>
                <c:pt idx="1">
                  <c:v>2121</c:v>
                </c:pt>
                <c:pt idx="2">
                  <c:v>330</c:v>
                </c:pt>
                <c:pt idx="3">
                  <c:v>2228</c:v>
                </c:pt>
                <c:pt idx="4">
                  <c:v>900</c:v>
                </c:pt>
                <c:pt idx="5">
                  <c:v>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0-49CB-A508-ECA8AAC5D773}"/>
            </c:ext>
          </c:extLst>
        </c:ser>
        <c:ser>
          <c:idx val="2"/>
          <c:order val="2"/>
          <c:tx>
            <c:strRef>
              <c:f>'KPI Dashboard'!$B$7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Dashboard'!$C$3:$H$4</c:f>
              <c:multiLvlStrCache>
                <c:ptCount val="6"/>
                <c:lvl>
                  <c:pt idx="0">
                    <c:v> No. of assets IN tracpoint </c:v>
                  </c:pt>
                  <c:pt idx="1">
                    <c:v> Fields filled </c:v>
                  </c:pt>
                  <c:pt idx="2">
                    <c:v> No.of assets IN tracpoint </c:v>
                  </c:pt>
                  <c:pt idx="3">
                    <c:v> Fields completion </c:v>
                  </c:pt>
                  <c:pt idx="4">
                    <c:v> Nr of assets IN tracpoint </c:v>
                  </c:pt>
                  <c:pt idx="5">
                    <c:v> Fields filled </c:v>
                  </c:pt>
                </c:lvl>
                <c:lvl>
                  <c:pt idx="0">
                    <c:v> Baseline Apr-20 </c:v>
                  </c:pt>
                  <c:pt idx="2">
                    <c:v>Aug-20</c:v>
                  </c:pt>
                  <c:pt idx="4">
                    <c:v> Objective </c:v>
                  </c:pt>
                </c:lvl>
              </c:multiLvlStrCache>
            </c:multiLvlStrRef>
          </c:cat>
          <c:val>
            <c:numRef>
              <c:f>'KPI Dashboard'!$C$7:$H$7</c:f>
              <c:numCache>
                <c:formatCode>_-* #,##0_-;\-* #,##0_-;_-* "-"??_-;_-@_-</c:formatCode>
                <c:ptCount val="6"/>
                <c:pt idx="0">
                  <c:v>265</c:v>
                </c:pt>
                <c:pt idx="1">
                  <c:v>1839</c:v>
                </c:pt>
                <c:pt idx="2">
                  <c:v>273</c:v>
                </c:pt>
                <c:pt idx="3">
                  <c:v>2099</c:v>
                </c:pt>
                <c:pt idx="4">
                  <c:v>638</c:v>
                </c:pt>
                <c:pt idx="5">
                  <c:v>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E0-49CB-A508-ECA8AAC5D773}"/>
            </c:ext>
          </c:extLst>
        </c:ser>
        <c:ser>
          <c:idx val="3"/>
          <c:order val="3"/>
          <c:tx>
            <c:strRef>
              <c:f>'KPI Dashboard'!$B$8</c:f>
              <c:strCache>
                <c:ptCount val="1"/>
                <c:pt idx="0">
                  <c:v>WARO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Dashboard'!$C$3:$H$4</c:f>
              <c:multiLvlStrCache>
                <c:ptCount val="6"/>
                <c:lvl>
                  <c:pt idx="0">
                    <c:v> No. of assets IN tracpoint </c:v>
                  </c:pt>
                  <c:pt idx="1">
                    <c:v> Fields filled </c:v>
                  </c:pt>
                  <c:pt idx="2">
                    <c:v> No.of assets IN tracpoint </c:v>
                  </c:pt>
                  <c:pt idx="3">
                    <c:v> Fields completion </c:v>
                  </c:pt>
                  <c:pt idx="4">
                    <c:v> Nr of assets IN tracpoint </c:v>
                  </c:pt>
                  <c:pt idx="5">
                    <c:v> Fields filled </c:v>
                  </c:pt>
                </c:lvl>
                <c:lvl>
                  <c:pt idx="0">
                    <c:v> Baseline Apr-20 </c:v>
                  </c:pt>
                  <c:pt idx="2">
                    <c:v>Aug-20</c:v>
                  </c:pt>
                  <c:pt idx="4">
                    <c:v> Objective </c:v>
                  </c:pt>
                </c:lvl>
              </c:multiLvlStrCache>
            </c:multiLvlStrRef>
          </c:cat>
          <c:val>
            <c:numRef>
              <c:f>'KPI Dashboard'!$C$8:$H$8</c:f>
              <c:numCache>
                <c:formatCode>_-* #,##0_-;\-* #,##0_-;_-* "-"??_-;_-@_-</c:formatCode>
                <c:ptCount val="6"/>
                <c:pt idx="0">
                  <c:v>254</c:v>
                </c:pt>
                <c:pt idx="1">
                  <c:v>1714</c:v>
                </c:pt>
                <c:pt idx="2">
                  <c:v>332</c:v>
                </c:pt>
                <c:pt idx="3">
                  <c:v>2190</c:v>
                </c:pt>
                <c:pt idx="4">
                  <c:v>1153</c:v>
                </c:pt>
                <c:pt idx="5">
                  <c:v>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E0-49CB-A508-ECA8AAC5D7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04241104"/>
        <c:axId val="1297791024"/>
      </c:barChart>
      <c:catAx>
        <c:axId val="130424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791024"/>
        <c:crosses val="autoZero"/>
        <c:auto val="1"/>
        <c:lblAlgn val="ctr"/>
        <c:lblOffset val="100"/>
        <c:noMultiLvlLbl val="0"/>
      </c:catAx>
      <c:valAx>
        <c:axId val="129779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24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Tracpoint utilisation - Driver profiles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'KPI Dashboard'!$O$5</c:f>
              <c:strCache>
                <c:ptCount val="1"/>
                <c:pt idx="0">
                  <c:v>ARO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Dashboard'!$P$3:$T$4</c:f>
              <c:multiLvlStrCache>
                <c:ptCount val="5"/>
                <c:lvl>
                  <c:pt idx="0">
                    <c:v> Drivers IN tracpoint </c:v>
                  </c:pt>
                  <c:pt idx="1">
                    <c:v> Drivers IN Tracpoint </c:v>
                  </c:pt>
                  <c:pt idx="2">
                    <c:v> Approved Drivers </c:v>
                  </c:pt>
                  <c:pt idx="3">
                    <c:v> # Accidents </c:v>
                  </c:pt>
                  <c:pt idx="4">
                    <c:v> Accidents in Tracpoint </c:v>
                  </c:pt>
                </c:lvl>
                <c:lvl>
                  <c:pt idx="0">
                    <c:v> Baseline Apr-20 </c:v>
                  </c:pt>
                  <c:pt idx="1">
                    <c:v>Jul-20</c:v>
                  </c:pt>
                  <c:pt idx="2">
                    <c:v> Objective </c:v>
                  </c:pt>
                  <c:pt idx="3">
                    <c:v> May-20 to date </c:v>
                  </c:pt>
                  <c:pt idx="4">
                    <c:v>Jul-20</c:v>
                  </c:pt>
                </c:lvl>
              </c:multiLvlStrCache>
            </c:multiLvlStrRef>
          </c:cat>
          <c:val>
            <c:numRef>
              <c:f>'KPI Dashboard'!$P$5:$T$5</c:f>
              <c:numCache>
                <c:formatCode>_-* #,##0_-;\-* #,##0_-;_-* "-"??_-;_-@_-</c:formatCode>
                <c:ptCount val="5"/>
                <c:pt idx="0">
                  <c:v>11</c:v>
                </c:pt>
                <c:pt idx="1">
                  <c:v>37</c:v>
                </c:pt>
                <c:pt idx="2">
                  <c:v>238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1-4523-8AB3-5F8881E2CA83}"/>
            </c:ext>
          </c:extLst>
        </c:ser>
        <c:ser>
          <c:idx val="1"/>
          <c:order val="1"/>
          <c:tx>
            <c:strRef>
              <c:f>'KPI Dashboard'!$O$6</c:f>
              <c:strCache>
                <c:ptCount val="1"/>
                <c:pt idx="0">
                  <c:v>MEESA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Dashboard'!$P$3:$T$4</c:f>
              <c:multiLvlStrCache>
                <c:ptCount val="5"/>
                <c:lvl>
                  <c:pt idx="0">
                    <c:v> Drivers IN tracpoint </c:v>
                  </c:pt>
                  <c:pt idx="1">
                    <c:v> Drivers IN Tracpoint </c:v>
                  </c:pt>
                  <c:pt idx="2">
                    <c:v> Approved Drivers </c:v>
                  </c:pt>
                  <c:pt idx="3">
                    <c:v> # Accidents </c:v>
                  </c:pt>
                  <c:pt idx="4">
                    <c:v> Accidents in Tracpoint </c:v>
                  </c:pt>
                </c:lvl>
                <c:lvl>
                  <c:pt idx="0">
                    <c:v> Baseline Apr-20 </c:v>
                  </c:pt>
                  <c:pt idx="1">
                    <c:v>Jul-20</c:v>
                  </c:pt>
                  <c:pt idx="2">
                    <c:v> Objective </c:v>
                  </c:pt>
                  <c:pt idx="3">
                    <c:v> May-20 to date </c:v>
                  </c:pt>
                  <c:pt idx="4">
                    <c:v>Jul-20</c:v>
                  </c:pt>
                </c:lvl>
              </c:multiLvlStrCache>
            </c:multiLvlStrRef>
          </c:cat>
          <c:val>
            <c:numRef>
              <c:f>'KPI Dashboard'!$P$6:$T$6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1-4523-8AB3-5F8881E2CA83}"/>
            </c:ext>
          </c:extLst>
        </c:ser>
        <c:ser>
          <c:idx val="2"/>
          <c:order val="2"/>
          <c:tx>
            <c:strRef>
              <c:f>'KPI Dashboard'!$O$7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Dashboard'!$P$3:$T$4</c:f>
              <c:multiLvlStrCache>
                <c:ptCount val="5"/>
                <c:lvl>
                  <c:pt idx="0">
                    <c:v> Drivers IN tracpoint </c:v>
                  </c:pt>
                  <c:pt idx="1">
                    <c:v> Drivers IN Tracpoint </c:v>
                  </c:pt>
                  <c:pt idx="2">
                    <c:v> Approved Drivers </c:v>
                  </c:pt>
                  <c:pt idx="3">
                    <c:v> # Accidents </c:v>
                  </c:pt>
                  <c:pt idx="4">
                    <c:v> Accidents in Tracpoint </c:v>
                  </c:pt>
                </c:lvl>
                <c:lvl>
                  <c:pt idx="0">
                    <c:v> Baseline Apr-20 </c:v>
                  </c:pt>
                  <c:pt idx="1">
                    <c:v>Jul-20</c:v>
                  </c:pt>
                  <c:pt idx="2">
                    <c:v> Objective </c:v>
                  </c:pt>
                  <c:pt idx="3">
                    <c:v> May-20 to date </c:v>
                  </c:pt>
                  <c:pt idx="4">
                    <c:v>Jul-20</c:v>
                  </c:pt>
                </c:lvl>
              </c:multiLvlStrCache>
            </c:multiLvlStrRef>
          </c:cat>
          <c:val>
            <c:numRef>
              <c:f>'KPI Dashboard'!$P$7:$T$7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38</c:v>
                </c:pt>
                <c:pt idx="2">
                  <c:v>466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1-4523-8AB3-5F8881E2CA83}"/>
            </c:ext>
          </c:extLst>
        </c:ser>
        <c:ser>
          <c:idx val="3"/>
          <c:order val="3"/>
          <c:tx>
            <c:strRef>
              <c:f>'KPI Dashboard'!$O$8</c:f>
              <c:strCache>
                <c:ptCount val="1"/>
                <c:pt idx="0">
                  <c:v>WARO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Dashboard'!$P$3:$T$4</c:f>
              <c:multiLvlStrCache>
                <c:ptCount val="5"/>
                <c:lvl>
                  <c:pt idx="0">
                    <c:v> Drivers IN tracpoint </c:v>
                  </c:pt>
                  <c:pt idx="1">
                    <c:v> Drivers IN Tracpoint </c:v>
                  </c:pt>
                  <c:pt idx="2">
                    <c:v> Approved Drivers </c:v>
                  </c:pt>
                  <c:pt idx="3">
                    <c:v> # Accidents </c:v>
                  </c:pt>
                  <c:pt idx="4">
                    <c:v> Accidents in Tracpoint </c:v>
                  </c:pt>
                </c:lvl>
                <c:lvl>
                  <c:pt idx="0">
                    <c:v> Baseline Apr-20 </c:v>
                  </c:pt>
                  <c:pt idx="1">
                    <c:v>Jul-20</c:v>
                  </c:pt>
                  <c:pt idx="2">
                    <c:v> Objective </c:v>
                  </c:pt>
                  <c:pt idx="3">
                    <c:v> May-20 to date </c:v>
                  </c:pt>
                  <c:pt idx="4">
                    <c:v>Jul-20</c:v>
                  </c:pt>
                </c:lvl>
              </c:multiLvlStrCache>
            </c:multiLvlStrRef>
          </c:cat>
          <c:val>
            <c:numRef>
              <c:f>'KPI Dashboard'!$P$8:$T$8</c:f>
              <c:numCache>
                <c:formatCode>_-* #,##0_-;\-* #,##0_-;_-* "-"??_-;_-@_-</c:formatCode>
                <c:ptCount val="5"/>
                <c:pt idx="0">
                  <c:v>4</c:v>
                </c:pt>
                <c:pt idx="1">
                  <c:v>24</c:v>
                </c:pt>
                <c:pt idx="2">
                  <c:v>256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21-4523-8AB3-5F8881E2CA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241104"/>
        <c:axId val="1297791024"/>
      </c:barChart>
      <c:catAx>
        <c:axId val="130424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791024"/>
        <c:crosses val="autoZero"/>
        <c:auto val="1"/>
        <c:lblAlgn val="ctr"/>
        <c:lblOffset val="100"/>
        <c:noMultiLvlLbl val="0"/>
      </c:catAx>
      <c:valAx>
        <c:axId val="129779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24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Fleet maintenance data IN tracpoint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'KPI summary graph'!$W$19</c:f>
              <c:strCache>
                <c:ptCount val="1"/>
                <c:pt idx="0">
                  <c:v>ARO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'KPI summary graph'!$X$18:$AF$18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'KPI summary graph'!$X$19:$AF$19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2-4FC0-B3D3-4B63F2A265EB}"/>
            </c:ext>
          </c:extLst>
        </c:ser>
        <c:ser>
          <c:idx val="1"/>
          <c:order val="1"/>
          <c:tx>
            <c:strRef>
              <c:f>'KPI summary graph'!$W$20</c:f>
              <c:strCache>
                <c:ptCount val="1"/>
                <c:pt idx="0">
                  <c:v>MEESA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'KPI summary graph'!$X$18:$AF$18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'KPI summary graph'!$X$20:$AF$20</c:f>
              <c:numCache>
                <c:formatCode>0%</c:formatCode>
                <c:ptCount val="9"/>
                <c:pt idx="0">
                  <c:v>1.9886363636363636E-2</c:v>
                </c:pt>
                <c:pt idx="1">
                  <c:v>5.5570953436807097E-2</c:v>
                </c:pt>
                <c:pt idx="2">
                  <c:v>5.5465367965367968E-2</c:v>
                </c:pt>
                <c:pt idx="3">
                  <c:v>3.9096320346320351E-2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2-4FC0-B3D3-4B63F2A265EB}"/>
            </c:ext>
          </c:extLst>
        </c:ser>
        <c:ser>
          <c:idx val="2"/>
          <c:order val="2"/>
          <c:tx>
            <c:strRef>
              <c:f>'KPI summary graph'!$W$21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'KPI summary graph'!$X$18:$AF$18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'KPI summary graph'!$X$21:$AF$21</c:f>
              <c:numCache>
                <c:formatCode>0%</c:formatCode>
                <c:ptCount val="9"/>
                <c:pt idx="0">
                  <c:v>0</c:v>
                </c:pt>
                <c:pt idx="1">
                  <c:v>3.6363636363636364E-3</c:v>
                </c:pt>
                <c:pt idx="2">
                  <c:v>3.5650623885918001E-3</c:v>
                </c:pt>
                <c:pt idx="3">
                  <c:v>1.7825311942959001E-3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2-4FC0-B3D3-4B63F2A265EB}"/>
            </c:ext>
          </c:extLst>
        </c:ser>
        <c:ser>
          <c:idx val="3"/>
          <c:order val="3"/>
          <c:tx>
            <c:strRef>
              <c:f>'KPI summary graph'!$W$22</c:f>
              <c:strCache>
                <c:ptCount val="1"/>
                <c:pt idx="0">
                  <c:v>WARO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'KPI summary graph'!$X$18:$AF$18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'KPI summary graph'!$X$22:$AF$22</c:f>
              <c:numCache>
                <c:formatCode>0%</c:formatCode>
                <c:ptCount val="9"/>
                <c:pt idx="0">
                  <c:v>6.3424947145877377E-3</c:v>
                </c:pt>
                <c:pt idx="1">
                  <c:v>6.4935064935064931E-3</c:v>
                </c:pt>
                <c:pt idx="2">
                  <c:v>6.4935064935064931E-3</c:v>
                </c:pt>
                <c:pt idx="3">
                  <c:v>4.329004329004329E-3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2-4FC0-B3D3-4B63F2A2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075504"/>
        <c:axId val="728602640"/>
      </c:barChart>
      <c:dateAx>
        <c:axId val="544075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602640"/>
        <c:crosses val="autoZero"/>
        <c:auto val="1"/>
        <c:lblOffset val="100"/>
        <c:baseTimeUnit val="months"/>
      </c:dateAx>
      <c:valAx>
        <c:axId val="72860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07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173272</xdr:colOff>
      <xdr:row>1</xdr:row>
      <xdr:rowOff>76201</xdr:rowOff>
    </xdr:from>
    <xdr:to>
      <xdr:col>8</xdr:col>
      <xdr:colOff>563880</xdr:colOff>
      <xdr:row>14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3B601E-988E-45A1-871A-EFC99A500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18</xdr:col>
      <xdr:colOff>568408</xdr:colOff>
      <xdr:row>15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B84924-6D58-46B4-BD10-59E553930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68036</xdr:colOff>
      <xdr:row>1</xdr:row>
      <xdr:rowOff>166007</xdr:rowOff>
    </xdr:from>
    <xdr:to>
      <xdr:col>31</xdr:col>
      <xdr:colOff>217714</xdr:colOff>
      <xdr:row>16</xdr:row>
      <xdr:rowOff>51707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8A2B84-E7EA-4680-8746-E8226BB58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n Oldeboom" id="{DB5BF6E7-4414-436C-A10F-3DF611D79735}" userId="S::Ron.Oldeboom@stl-training.co.uk::ed4ba4ae-5509-4712-a332-cca511e2ef0d" providerId="AD"/>
  <person displayName="Nore, Coralie" id="{6594914A-F590-475D-904E-41795CAC33C5}" userId="S::Coralie.Nore@plan-international.org::663654cd-a8fa-4a18-bea2-a0c541aecd0d" providerId="AD"/>
  <person displayName="Mesmar, Fares" id="{920F94EC-0274-4F5C-B0BE-38E4C7180BF0}" userId="S::Fares.Mesmar@plan-international.org::f5ba714b-9a65-4772-9bbf-85eeb007b21c" providerId="AD"/>
  <person displayName="Nore, Coralie" id="{CF98B8D7-7551-456E-AB4B-5E0BF7B4CD21}" userId="S::coralie.nore@plan-international.org::663654cd-a8fa-4a18-bea2-a0c541aecd0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0-07-23T09:10:53.55" personId="{DB5BF6E7-4414-436C-A10F-3DF611D79735}" id="{2F322FCF-5C43-47B2-8F05-0ECA516C9C56}">
    <text>Totalled if IN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" dT="2020-07-07T12:19:24.88" personId="{920F94EC-0274-4F5C-B0BE-38E4C7180BF0}" id="{83336FA0-336D-41E2-98B3-9C8069F78003}">
    <text>As of 7/7/2020</text>
  </threadedComment>
  <threadedComment ref="I158" dT="2020-07-09T15:02:06.68" personId="{920F94EC-0274-4F5C-B0BE-38E4C7180BF0}" id="{8C9BFACE-99A0-4384-929D-5B1A3298A499}">
    <text>Rental cars only</text>
  </threadedComment>
  <threadedComment ref="I179" dT="2020-07-09T15:02:38.44" personId="{920F94EC-0274-4F5C-B0BE-38E4C7180BF0}" id="{A91054F0-28D4-4329-8E96-2C8069AB3CD5}">
    <text>Rental cars only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2" dT="2020-05-13T10:35:52.22" personId="{6594914A-F590-475D-904E-41795CAC33C5}" id="{85BA90F3-07A5-4BB9-B241-6E46C9657A8A}">
    <text>Manual incremental input based on incidents reported out of Tracpoint, starting from Apr20</text>
  </threadedComment>
  <threadedComment ref="E2" dT="2020-05-18T08:58:36.85" personId="{920F94EC-0274-4F5C-B0BE-38E4C7180BF0}" id="{4C35957C-4A50-4ADE-B67A-59EEA3866AB9}" parentId="{85BA90F3-07A5-4BB9-B241-6E46C9657A8A}">
    <text>Info on accidents cannot be generated by tracpoint. will check with Terramar on this</text>
  </threadedComment>
  <threadedComment ref="E2" dT="2020-05-18T09:11:05.44" personId="{CF98B8D7-7551-456E-AB4B-5E0BF7B4CD21}" id="{7BA0634F-606D-4CCD-B535-E948A8093072}" parentId="{85BA90F3-07A5-4BB9-B241-6E46C9657A8A}">
    <text xml:space="preserve">For this column, we are talking about the nr of Accidents OUT of tracpoint. But got you on the "in" tracpoint, ok
</text>
  </threadedComment>
  <threadedComment ref="G2" dT="2020-05-13T10:36:32.48" personId="{6594914A-F590-475D-904E-41795CAC33C5}" id="{8C0EDFE8-0D48-45AC-A6AD-6FA9DD34A202}">
    <text>Cumulated since Apr20</text>
  </threadedComment>
  <threadedComment ref="I2" dT="2020-05-13T10:36:32.48" personId="{6594914A-F590-475D-904E-41795CAC33C5}" id="{5F253941-995D-45EF-85C9-6DF8D08FA36F}">
    <text>Cumulated incremental since Apr20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CB6C-057D-41DB-BC3E-0E9115FFC195}">
  <sheetPr>
    <tabColor rgb="FFFF0000"/>
  </sheetPr>
  <dimension ref="A1:AT76"/>
  <sheetViews>
    <sheetView tabSelected="1" topLeftCell="B1" zoomScale="70" zoomScaleNormal="70" workbookViewId="0">
      <pane ySplit="4" topLeftCell="A5" activePane="bottomLeft" state="frozen"/>
      <selection activeCell="B1" sqref="B1"/>
      <selection pane="bottomLeft" activeCell="E5" sqref="E5"/>
    </sheetView>
  </sheetViews>
  <sheetFormatPr defaultRowHeight="14.4"/>
  <cols>
    <col min="1" max="1" width="0" style="1" hidden="1" customWidth="1"/>
    <col min="2" max="2" width="14.88671875" bestFit="1" customWidth="1"/>
    <col min="3" max="3" width="13.5546875" style="44" customWidth="1"/>
    <col min="4" max="4" width="19.44140625" style="44" bestFit="1" customWidth="1"/>
    <col min="5" max="5" width="16.44140625" style="44" bestFit="1" customWidth="1"/>
    <col min="6" max="6" width="15.88671875" style="44" bestFit="1" customWidth="1"/>
    <col min="7" max="7" width="13.5546875" style="44" customWidth="1"/>
    <col min="8" max="8" width="10.5546875" style="44" bestFit="1" customWidth="1"/>
    <col min="9" max="12" width="13.109375" style="62" customWidth="1"/>
    <col min="13" max="13" width="40.5546875" style="62" bestFit="1" customWidth="1"/>
    <col min="15" max="15" width="14.88671875" bestFit="1" customWidth="1"/>
    <col min="16" max="20" width="13.5546875" style="44" customWidth="1"/>
    <col min="21" max="22" width="13.109375" style="62" customWidth="1"/>
    <col min="24" max="24" width="14.88671875" bestFit="1" customWidth="1"/>
    <col min="25" max="25" width="13.5546875" style="44" customWidth="1"/>
    <col min="26" max="26" width="10.5546875" style="44" bestFit="1" customWidth="1"/>
    <col min="27" max="27" width="13.5546875" style="44" customWidth="1"/>
    <col min="28" max="28" width="15.88671875" style="44" bestFit="1" customWidth="1"/>
    <col min="29" max="29" width="13.5546875" style="44" customWidth="1"/>
    <col min="30" max="30" width="10.5546875" style="44" bestFit="1" customWidth="1"/>
    <col min="31" max="34" width="13.109375" style="62" customWidth="1"/>
  </cols>
  <sheetData>
    <row r="1" spans="1:46" ht="33.6"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13"/>
      <c r="O1" s="243" t="s">
        <v>1</v>
      </c>
      <c r="P1" s="243"/>
      <c r="Q1" s="243"/>
      <c r="R1" s="243"/>
      <c r="S1" s="243"/>
      <c r="T1" s="243"/>
      <c r="U1" s="243"/>
      <c r="V1" s="243"/>
      <c r="X1" s="243" t="s">
        <v>2</v>
      </c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J1" s="243" t="s">
        <v>3</v>
      </c>
      <c r="AK1" s="243"/>
      <c r="AL1" s="243"/>
      <c r="AM1" s="243"/>
      <c r="AN1" s="243"/>
      <c r="AO1" s="243"/>
      <c r="AP1" s="243"/>
      <c r="AQ1" s="243"/>
      <c r="AR1" s="243"/>
      <c r="AS1" s="243"/>
      <c r="AT1" s="243"/>
    </row>
    <row r="2" spans="1:46" ht="33.6" customHeight="1" thickBot="1">
      <c r="B2">
        <f ca="1">SUM(OFFSET(INDEX('KPI0 Assets reporting'!1:1,MATCH($E$3,'KPI0 Assets reporting'!$1:$1)),1,0,7,1))</f>
        <v>529</v>
      </c>
      <c r="E2" s="44">
        <f>COLUMN()</f>
        <v>5</v>
      </c>
      <c r="G2" s="230" t="s">
        <v>131</v>
      </c>
      <c r="M2" s="231" t="s">
        <v>132</v>
      </c>
      <c r="Y2"/>
      <c r="Z2"/>
      <c r="AA2"/>
      <c r="AB2"/>
      <c r="AC2"/>
      <c r="AD2"/>
      <c r="AE2"/>
      <c r="AF2"/>
      <c r="AG2"/>
      <c r="AH2"/>
    </row>
    <row r="3" spans="1:46" ht="27.6" customHeight="1" thickBot="1">
      <c r="C3" s="235" t="s">
        <v>4</v>
      </c>
      <c r="D3" s="236"/>
      <c r="E3" s="228">
        <v>44075</v>
      </c>
      <c r="F3" s="229"/>
      <c r="G3" s="236" t="s">
        <v>5</v>
      </c>
      <c r="H3" s="239"/>
      <c r="I3" s="240" t="s">
        <v>6</v>
      </c>
      <c r="J3" s="241"/>
      <c r="K3" s="240" t="s">
        <v>7</v>
      </c>
      <c r="L3" s="241"/>
      <c r="M3" s="171"/>
      <c r="P3" s="107" t="s">
        <v>4</v>
      </c>
      <c r="Q3" s="214">
        <v>44013</v>
      </c>
      <c r="R3" s="111" t="s">
        <v>5</v>
      </c>
      <c r="S3" s="102" t="s">
        <v>8</v>
      </c>
      <c r="T3" s="214">
        <v>44013</v>
      </c>
      <c r="U3" s="215" t="s">
        <v>6</v>
      </c>
      <c r="V3" s="150" t="s">
        <v>7</v>
      </c>
      <c r="Y3" s="244" t="s">
        <v>129</v>
      </c>
      <c r="Z3" s="245"/>
      <c r="AA3" s="245"/>
      <c r="AB3" s="245"/>
      <c r="AC3" s="245"/>
      <c r="AD3" s="245"/>
      <c r="AE3" s="245"/>
      <c r="AF3" s="245"/>
      <c r="AG3" s="246"/>
      <c r="AH3"/>
    </row>
    <row r="4" spans="1:46" ht="28.8">
      <c r="C4" s="50" t="s">
        <v>127</v>
      </c>
      <c r="D4" s="51" t="s">
        <v>10</v>
      </c>
      <c r="E4" s="51" t="s">
        <v>128</v>
      </c>
      <c r="F4" s="51" t="s">
        <v>11</v>
      </c>
      <c r="G4" s="51" t="s">
        <v>9</v>
      </c>
      <c r="H4" s="64" t="s">
        <v>10</v>
      </c>
      <c r="I4" s="67" t="s">
        <v>127</v>
      </c>
      <c r="J4" s="63" t="s">
        <v>11</v>
      </c>
      <c r="K4" s="67" t="s">
        <v>127</v>
      </c>
      <c r="L4" s="63" t="s">
        <v>11</v>
      </c>
      <c r="M4" s="172"/>
      <c r="P4" s="108" t="s">
        <v>12</v>
      </c>
      <c r="Q4" s="109" t="s">
        <v>13</v>
      </c>
      <c r="R4" s="112" t="s">
        <v>14</v>
      </c>
      <c r="S4" s="151" t="s">
        <v>15</v>
      </c>
      <c r="T4" s="106" t="s">
        <v>16</v>
      </c>
      <c r="U4" s="67" t="s">
        <v>14</v>
      </c>
      <c r="V4" s="152" t="s">
        <v>14</v>
      </c>
      <c r="Y4" s="210">
        <v>43922</v>
      </c>
      <c r="Z4" s="210">
        <v>43952</v>
      </c>
      <c r="AA4" s="210">
        <v>43983</v>
      </c>
      <c r="AB4" s="210">
        <v>44013</v>
      </c>
      <c r="AC4" s="210">
        <v>44044</v>
      </c>
      <c r="AD4" s="210">
        <v>44075</v>
      </c>
      <c r="AE4" s="210">
        <v>44105</v>
      </c>
      <c r="AF4" s="210">
        <v>44136</v>
      </c>
      <c r="AG4" s="210">
        <v>44166</v>
      </c>
      <c r="AH4"/>
    </row>
    <row r="5" spans="1:46" ht="22.2" customHeight="1">
      <c r="B5" s="52" t="s">
        <v>17</v>
      </c>
      <c r="C5" s="56">
        <f>SUMIFS('KPI0 Assets reporting'!$I:$I,'KPI0 Assets reporting'!$C:$C,DUPLICATE!$B5,'KPI0 Assets reporting'!$F:$F,"IN")</f>
        <v>74</v>
      </c>
      <c r="D5" s="48">
        <f>SUMIF('KPI1 Fleet asset'!A:A,DUPLICATE!B5,'KPI1 Fleet asset'!F:F)</f>
        <v>528</v>
      </c>
      <c r="E5" s="47">
        <f ca="1">SUMIF(OFFSET('KPI0 Assets reporting'!$A$1,MATCH(VLOOKUP(B5,'KPI0 Assets reporting'!C:C,1,FALSE),'KPI0 Assets reporting'!C:C,0)-1,5,7),"IN",OFFSET('KPI0 Assets reporting'!$A$1,MATCH(VLOOKUP(B5,'KPI0 Assets reporting'!C:C,1,FALSE),'KPI0 Assets reporting'!C:C,0)-1,MATCH($E$3,'KPI0 Assets reporting'!$1:$1,FALSE)-1,7))</f>
        <v>526</v>
      </c>
      <c r="F5" s="49">
        <f>SUMIF('KPI1 Fleet asset'!$A:$A,DUPLICATE!$B5,
'KPI1 Fleet asset'!$L:$L)</f>
        <v>1088</v>
      </c>
      <c r="G5" s="48">
        <f>SUMIF('KPI0 Assets reporting'!$C:$C,DUPLICATE!$B5,'KPI0 Assets reporting'!$I:$I)</f>
        <v>773</v>
      </c>
      <c r="H5" s="65">
        <f>SUMIF('KPI1 Fleet asset'!$A:$A,DUPLICATE!$B5,'KPI1 Fleet asset'!$D:$D)</f>
        <v>6184</v>
      </c>
      <c r="I5" s="68">
        <f ca="1">IFERROR((ABS((C5-E5)/E5)),0)</f>
        <v>0.85931558935361219</v>
      </c>
      <c r="J5" s="69">
        <f>IFERROR((ABS((D5-F5)/F5)),0)</f>
        <v>0.51470588235294112</v>
      </c>
      <c r="K5" s="68">
        <f ca="1">IFERROR((E5-G5)/G5,0)</f>
        <v>-0.31953428201811124</v>
      </c>
      <c r="L5" s="69">
        <f>IFERROR((F5-H5)/H5,0)</f>
        <v>-0.82406209573091849</v>
      </c>
      <c r="M5" s="173"/>
      <c r="O5" s="52" t="s">
        <v>17</v>
      </c>
      <c r="P5" s="56">
        <f>SUMIF('KPI2 Drivers'!A:A,DUPLICATE!O5,'KPI2 Drivers'!F:F)</f>
        <v>11</v>
      </c>
      <c r="Q5" s="117">
        <f>SUMIF('KPI2 Drivers'!A:A,DUPLICATE!O5,'KPI2 Drivers'!L:L)</f>
        <v>37</v>
      </c>
      <c r="R5" s="113">
        <f>SUMIF('KPI2 Drivers'!A:A,DUPLICATE!O5,'KPI2 Drivers'!D:D)</f>
        <v>238</v>
      </c>
      <c r="S5" s="56">
        <f>SUMIF('KPI2 Drivers'!A:A,DUPLICATE!O5,'KPI2 Drivers'!E:E)</f>
        <v>0</v>
      </c>
      <c r="T5" s="117">
        <f>SUMIF('KPI2 Drivers'!A:A,DUPLICATE!O5,'KPI2 Drivers'!K:K)</f>
        <v>0</v>
      </c>
      <c r="U5" s="68">
        <f>IFERROR((ABS((P5-Q5)/Q5)),0)</f>
        <v>0.70270270270270274</v>
      </c>
      <c r="V5" s="153">
        <f>IFERROR((Q5-R5)/R5,0)</f>
        <v>-0.84453781512605042</v>
      </c>
      <c r="X5" s="52" t="s">
        <v>17</v>
      </c>
      <c r="Y5" s="211">
        <f>Y13</f>
        <v>0</v>
      </c>
      <c r="Z5" s="212">
        <f t="shared" ref="Z5:AG5" si="0">Z13</f>
        <v>0</v>
      </c>
      <c r="AA5" s="212">
        <f t="shared" si="0"/>
        <v>0</v>
      </c>
      <c r="AB5" s="212">
        <f t="shared" si="0"/>
        <v>0</v>
      </c>
      <c r="AC5" s="212">
        <f t="shared" si="0"/>
        <v>0</v>
      </c>
      <c r="AD5" s="212">
        <f t="shared" si="0"/>
        <v>0</v>
      </c>
      <c r="AE5" s="212">
        <f t="shared" si="0"/>
        <v>0</v>
      </c>
      <c r="AF5" s="212">
        <f t="shared" si="0"/>
        <v>0</v>
      </c>
      <c r="AG5" s="212">
        <f t="shared" si="0"/>
        <v>0</v>
      </c>
      <c r="AH5"/>
    </row>
    <row r="6" spans="1:46">
      <c r="B6" s="53" t="s">
        <v>18</v>
      </c>
      <c r="C6" s="57">
        <f>SUMIFS('KPI0 Assets reporting'!$I:$I,'KPI0 Assets reporting'!$C:$C,DUPLICATE!$B6,'KPI0 Assets reporting'!$F:$F,"IN")</f>
        <v>223</v>
      </c>
      <c r="D6" s="46">
        <f>SUMIF('KPI1 Fleet asset'!A:A,DUPLICATE!B6,'KPI1 Fleet asset'!F:F)</f>
        <v>2121</v>
      </c>
      <c r="E6" s="47">
        <f ca="1">SUMIF(OFFSET('KPI0 Assets reporting'!$A$1,MATCH(VLOOKUP(B6,'KPI0 Assets reporting'!C:C,1,FALSE),'KPI0 Assets reporting'!C:C,0)-1,5,7),"IN",OFFSET('KPI0 Assets reporting'!$A$1,MATCH(VLOOKUP(B6,'KPI0 Assets reporting'!C:C,1,FALSE),'KPI0 Assets reporting'!C:C,0)-1,MATCH($E$3,'KPI0 Assets reporting'!$1:$1,FALSE)-1,7))</f>
        <v>20</v>
      </c>
      <c r="F6" s="49">
        <f>SUMIF('KPI1 Fleet asset'!$A:$A,DUPLICATE!$B6,
'KPI1 Fleet asset'!$L:$L)</f>
        <v>2228</v>
      </c>
      <c r="G6" s="46">
        <f>SUMIF('KPI0 Assets reporting'!$C:$C,DUPLICATE!$B6,'KPI0 Assets reporting'!$I:$I)</f>
        <v>900</v>
      </c>
      <c r="H6" s="66">
        <f>SUMIF('KPI1 Fleet asset'!$A:$A,DUPLICATE!$B6,'KPI1 Fleet asset'!$D:$D)</f>
        <v>7200</v>
      </c>
      <c r="I6" s="68">
        <f t="shared" ref="I6:J8" ca="1" si="1">IFERROR((ABS((C6-E6)/E6)),0)</f>
        <v>10.15</v>
      </c>
      <c r="J6" s="71">
        <f t="shared" si="1"/>
        <v>4.8025134649910234E-2</v>
      </c>
      <c r="K6" s="70">
        <f t="shared" ref="K6:L9" ca="1" si="2">IFERROR((E6-G6)/G6,0)</f>
        <v>-0.97777777777777775</v>
      </c>
      <c r="L6" s="71">
        <f t="shared" si="2"/>
        <v>-0.69055555555555559</v>
      </c>
      <c r="M6" s="173"/>
      <c r="O6" s="53" t="s">
        <v>18</v>
      </c>
      <c r="P6" s="57">
        <f>SUMIF('KPI2 Drivers'!A:A,DUPLICATE!O6,'KPI2 Drivers'!F:F)</f>
        <v>0</v>
      </c>
      <c r="Q6" s="117">
        <f>SUMIF('KPI2 Drivers'!A:A,DUPLICATE!O6,'KPI2 Drivers'!L:L)</f>
        <v>0</v>
      </c>
      <c r="R6" s="114">
        <f>SUMIF('KPI2 Drivers'!A:A,DUPLICATE!O6,'KPI2 Drivers'!D:D)</f>
        <v>250</v>
      </c>
      <c r="S6" s="57">
        <f>SUMIF('KPI2 Drivers'!A:A,DUPLICATE!O6,'KPI2 Drivers'!E:E)</f>
        <v>0</v>
      </c>
      <c r="T6" s="118">
        <f>SUMIF('KPI2 Drivers'!A:A,DUPLICATE!O6,'KPI2 Drivers'!K:K)</f>
        <v>0</v>
      </c>
      <c r="U6" s="68">
        <f t="shared" ref="U6:U8" si="3">IFERROR((ABS((P6-Q6)/Q6)),0)</f>
        <v>0</v>
      </c>
      <c r="V6" s="153">
        <f t="shared" ref="V6:V8" si="4">IFERROR((Q6-R6)/R6,0)</f>
        <v>-1</v>
      </c>
      <c r="X6" s="53" t="s">
        <v>18</v>
      </c>
      <c r="Y6" s="211">
        <f>Y28</f>
        <v>1.9886363636363636E-2</v>
      </c>
      <c r="Z6" s="212">
        <f t="shared" ref="Z6:AG6" si="5">Z28</f>
        <v>5.5570953436807097E-2</v>
      </c>
      <c r="AA6" s="212">
        <f t="shared" si="5"/>
        <v>5.5465367965367968E-2</v>
      </c>
      <c r="AB6" s="212">
        <f t="shared" si="5"/>
        <v>3.9096320346320351E-2</v>
      </c>
      <c r="AC6" s="212">
        <f t="shared" si="5"/>
        <v>0</v>
      </c>
      <c r="AD6" s="212">
        <f t="shared" si="5"/>
        <v>0</v>
      </c>
      <c r="AE6" s="212">
        <f t="shared" si="5"/>
        <v>0</v>
      </c>
      <c r="AF6" s="212">
        <f t="shared" si="5"/>
        <v>0</v>
      </c>
      <c r="AG6" s="212">
        <f t="shared" si="5"/>
        <v>0</v>
      </c>
      <c r="AH6"/>
    </row>
    <row r="7" spans="1:46">
      <c r="B7" s="54" t="s">
        <v>19</v>
      </c>
      <c r="C7" s="57">
        <f>SUMIFS('KPI0 Assets reporting'!$I:$I,'KPI0 Assets reporting'!$C:$C,DUPLICATE!$B7,'KPI0 Assets reporting'!$F:$F,"IN")</f>
        <v>265</v>
      </c>
      <c r="D7" s="46">
        <f>SUMIF('KPI1 Fleet asset'!A:A,DUPLICATE!B7,'KPI1 Fleet asset'!F:F)</f>
        <v>1839</v>
      </c>
      <c r="E7" s="47">
        <f ca="1">SUMIF(OFFSET('KPI0 Assets reporting'!$A$1,MATCH(VLOOKUP(B7,'KPI0 Assets reporting'!C:C,1,FALSE),'KPI0 Assets reporting'!C:C,0)-1,5,7),"IN",OFFSET('KPI0 Assets reporting'!$A$1,MATCH(VLOOKUP(B7,'KPI0 Assets reporting'!C:C,1,FALSE),'KPI0 Assets reporting'!C:C,0)-1,MATCH($E$3,'KPI0 Assets reporting'!$1:$1,FALSE)-1,7))</f>
        <v>24</v>
      </c>
      <c r="F7" s="49">
        <f>SUMIF('KPI1 Fleet asset'!$A:$A,DUPLICATE!$B7,
'KPI1 Fleet asset'!$L:$L)</f>
        <v>2099</v>
      </c>
      <c r="G7" s="46">
        <f>SUMIF('KPI0 Assets reporting'!$C:$C,DUPLICATE!$B7,'KPI0 Assets reporting'!$I:$I)</f>
        <v>638</v>
      </c>
      <c r="H7" s="66">
        <f>SUMIF('KPI1 Fleet asset'!$A:$A,DUPLICATE!$B7,'KPI1 Fleet asset'!$D:$D)</f>
        <v>5104</v>
      </c>
      <c r="I7" s="68">
        <f ca="1">IFERROR((ABS((C7-E7)/E7)),0)</f>
        <v>10.041666666666666</v>
      </c>
      <c r="J7" s="71">
        <f t="shared" si="1"/>
        <v>0.12386850881372082</v>
      </c>
      <c r="K7" s="70">
        <f t="shared" ca="1" si="2"/>
        <v>-0.96238244514106586</v>
      </c>
      <c r="L7" s="71">
        <f t="shared" si="2"/>
        <v>-0.58875391849529779</v>
      </c>
      <c r="M7" s="173"/>
      <c r="O7" s="54" t="s">
        <v>19</v>
      </c>
      <c r="P7" s="57">
        <f>SUMIF('KPI2 Drivers'!A:A,DUPLICATE!O7,'KPI2 Drivers'!F:F)</f>
        <v>0</v>
      </c>
      <c r="Q7" s="117">
        <f>SUMIF('KPI2 Drivers'!A:A,DUPLICATE!O7,'KPI2 Drivers'!L:L)</f>
        <v>38</v>
      </c>
      <c r="R7" s="114">
        <f>SUMIF('KPI2 Drivers'!A:A,DUPLICATE!O7,'KPI2 Drivers'!D:D)</f>
        <v>466</v>
      </c>
      <c r="S7" s="57">
        <f>SUMIF('KPI2 Drivers'!A:A,DUPLICATE!O7,'KPI2 Drivers'!E:E)</f>
        <v>1</v>
      </c>
      <c r="T7" s="118">
        <f>SUMIF('KPI2 Drivers'!A:A,DUPLICATE!O7,'KPI2 Drivers'!K:K)</f>
        <v>0</v>
      </c>
      <c r="U7" s="68">
        <f t="shared" si="3"/>
        <v>1</v>
      </c>
      <c r="V7" s="153">
        <f t="shared" si="4"/>
        <v>-0.91845493562231761</v>
      </c>
      <c r="X7" s="54" t="s">
        <v>19</v>
      </c>
      <c r="Y7" s="211">
        <f>Y46</f>
        <v>0</v>
      </c>
      <c r="Z7" s="212">
        <f t="shared" ref="Z7:AG7" si="6">Z46</f>
        <v>3.6363636363636364E-3</v>
      </c>
      <c r="AA7" s="212">
        <f t="shared" si="6"/>
        <v>3.5650623885918001E-3</v>
      </c>
      <c r="AB7" s="212">
        <f t="shared" si="6"/>
        <v>1.7825311942959001E-3</v>
      </c>
      <c r="AC7" s="212">
        <f t="shared" si="6"/>
        <v>0</v>
      </c>
      <c r="AD7" s="212">
        <f t="shared" si="6"/>
        <v>0</v>
      </c>
      <c r="AE7" s="212">
        <f t="shared" si="6"/>
        <v>0</v>
      </c>
      <c r="AF7" s="212">
        <f t="shared" si="6"/>
        <v>0</v>
      </c>
      <c r="AG7" s="212">
        <f t="shared" si="6"/>
        <v>0</v>
      </c>
      <c r="AH7"/>
    </row>
    <row r="8" spans="1:46">
      <c r="B8" s="76" t="s">
        <v>20</v>
      </c>
      <c r="C8" s="77">
        <f>SUMIFS('KPI0 Assets reporting'!$I:$I,'KPI0 Assets reporting'!$C:$C,DUPLICATE!$B8,'KPI0 Assets reporting'!$F:$F,"IN")</f>
        <v>254</v>
      </c>
      <c r="D8" s="78">
        <f>SUMIF('KPI1 Fleet asset'!A:A,DUPLICATE!B8,'KPI1 Fleet asset'!F:F)</f>
        <v>1714</v>
      </c>
      <c r="E8" s="47">
        <f ca="1">SUMIF(OFFSET('KPI0 Assets reporting'!$A$1,MATCH(VLOOKUP(B8,'KPI0 Assets reporting'!C:C,1,FALSE),'KPI0 Assets reporting'!C:C,0)-1,5,7),"IN",OFFSET('KPI0 Assets reporting'!$A$1,MATCH(VLOOKUP(B8,'KPI0 Assets reporting'!C:C,1,FALSE),'KPI0 Assets reporting'!C:C,0)-1,MATCH($E$3,'KPI0 Assets reporting'!$1:$1,FALSE)-1,7))</f>
        <v>0</v>
      </c>
      <c r="F8" s="49">
        <f>SUMIF('KPI1 Fleet asset'!$A:$A,DUPLICATE!$B8,
'KPI1 Fleet asset'!$L:$L)</f>
        <v>2190</v>
      </c>
      <c r="G8" s="78">
        <f>SUMIF('KPI0 Assets reporting'!$C:$C,DUPLICATE!$B8,'KPI0 Assets reporting'!$I:$I)</f>
        <v>1153</v>
      </c>
      <c r="H8" s="80">
        <f>SUMIF('KPI1 Fleet asset'!$A:$A,DUPLICATE!$B8,'KPI1 Fleet asset'!$D:$D)</f>
        <v>9224</v>
      </c>
      <c r="I8" s="68">
        <f t="shared" ca="1" si="1"/>
        <v>0</v>
      </c>
      <c r="J8" s="73">
        <f t="shared" si="1"/>
        <v>0.21735159817351599</v>
      </c>
      <c r="K8" s="72">
        <f t="shared" ca="1" si="2"/>
        <v>-1</v>
      </c>
      <c r="L8" s="73">
        <f t="shared" si="2"/>
        <v>-0.76257588898525586</v>
      </c>
      <c r="M8" s="173"/>
      <c r="O8" s="76" t="s">
        <v>20</v>
      </c>
      <c r="P8" s="77">
        <f>SUMIF('KPI2 Drivers'!A:A,DUPLICATE!O8,'KPI2 Drivers'!F:F)</f>
        <v>4</v>
      </c>
      <c r="Q8" s="117">
        <f>SUMIF('KPI2 Drivers'!A:A,DUPLICATE!O8,'KPI2 Drivers'!L:L)</f>
        <v>24</v>
      </c>
      <c r="R8" s="115">
        <f>SUMIF('KPI2 Drivers'!A:A,DUPLICATE!O8,'KPI2 Drivers'!D:D)</f>
        <v>256</v>
      </c>
      <c r="S8" s="77">
        <f>SUMIF('KPI2 Drivers'!A:A,DUPLICATE!O8,'KPI2 Drivers'!E:E)</f>
        <v>3</v>
      </c>
      <c r="T8" s="119">
        <f>SUMIF('KPI2 Drivers'!A:A,DUPLICATE!O8,'KPI2 Drivers'!K:K)</f>
        <v>0</v>
      </c>
      <c r="U8" s="68">
        <f t="shared" si="3"/>
        <v>0.83333333333333337</v>
      </c>
      <c r="V8" s="153">
        <f t="shared" si="4"/>
        <v>-0.90625</v>
      </c>
      <c r="X8" s="76" t="s">
        <v>20</v>
      </c>
      <c r="Y8" s="211">
        <f>Y62</f>
        <v>6.3424947145877377E-3</v>
      </c>
      <c r="Z8" s="212">
        <f t="shared" ref="Z8:AG8" si="7">Z62</f>
        <v>6.4935064935064931E-3</v>
      </c>
      <c r="AA8" s="212">
        <f t="shared" si="7"/>
        <v>6.4935064935064931E-3</v>
      </c>
      <c r="AB8" s="212">
        <f t="shared" si="7"/>
        <v>4.329004329004329E-3</v>
      </c>
      <c r="AC8" s="212">
        <f t="shared" si="7"/>
        <v>0</v>
      </c>
      <c r="AD8" s="212">
        <f t="shared" si="7"/>
        <v>0</v>
      </c>
      <c r="AE8" s="212">
        <f t="shared" si="7"/>
        <v>0</v>
      </c>
      <c r="AF8" s="212">
        <f t="shared" si="7"/>
        <v>0</v>
      </c>
      <c r="AG8" s="212">
        <f t="shared" si="7"/>
        <v>0</v>
      </c>
      <c r="AH8"/>
    </row>
    <row r="9" spans="1:46">
      <c r="B9" s="81" t="s">
        <v>21</v>
      </c>
      <c r="C9" s="82">
        <f t="shared" ref="C9:H9" si="8">SUM(C5:C8)</f>
        <v>816</v>
      </c>
      <c r="D9" s="82">
        <f t="shared" si="8"/>
        <v>6202</v>
      </c>
      <c r="E9" s="82">
        <f t="shared" ca="1" si="8"/>
        <v>570</v>
      </c>
      <c r="F9" s="82">
        <f t="shared" si="8"/>
        <v>7605</v>
      </c>
      <c r="G9" s="82">
        <f t="shared" si="8"/>
        <v>3464</v>
      </c>
      <c r="H9" s="83">
        <f t="shared" si="8"/>
        <v>27712</v>
      </c>
      <c r="I9" s="74">
        <f t="shared" ref="I9:J9" ca="1" si="9">IFERROR((E9-C9)/C9,0)</f>
        <v>-0.3014705882352941</v>
      </c>
      <c r="J9" s="75">
        <f t="shared" si="9"/>
        <v>0.22621734924217995</v>
      </c>
      <c r="K9" s="74">
        <f t="shared" ca="1" si="2"/>
        <v>-0.83545034642032334</v>
      </c>
      <c r="L9" s="75">
        <f t="shared" si="2"/>
        <v>-0.72557015011547343</v>
      </c>
      <c r="M9" s="174"/>
      <c r="O9" s="110" t="s">
        <v>21</v>
      </c>
      <c r="P9" s="116">
        <f>SUM(P5:P8)</f>
        <v>15</v>
      </c>
      <c r="Q9" s="82"/>
      <c r="R9" s="83"/>
      <c r="S9" s="116"/>
      <c r="T9" s="82"/>
      <c r="U9" s="74">
        <f>IFERROR((#REF!-P9)/P9,0)</f>
        <v>0</v>
      </c>
      <c r="V9" s="154">
        <f>IFERROR((#REF!-#REF!)/#REF!,0)</f>
        <v>0</v>
      </c>
      <c r="X9" s="81" t="s">
        <v>21</v>
      </c>
      <c r="Y9" s="181">
        <f>AVERAGE(Y5:Y8)</f>
        <v>6.5572145877378432E-3</v>
      </c>
      <c r="Z9" s="181">
        <f t="shared" ref="Z9:AG9" si="10">AVERAGE(Z5:Z8)</f>
        <v>1.6425205891669306E-2</v>
      </c>
      <c r="AA9" s="181">
        <f t="shared" si="10"/>
        <v>1.6380984211866564E-2</v>
      </c>
      <c r="AB9" s="181">
        <f t="shared" si="10"/>
        <v>1.1301963967405146E-2</v>
      </c>
      <c r="AC9" s="181">
        <f t="shared" si="10"/>
        <v>0</v>
      </c>
      <c r="AD9" s="181">
        <f t="shared" si="10"/>
        <v>0</v>
      </c>
      <c r="AE9" s="181">
        <f t="shared" si="10"/>
        <v>0</v>
      </c>
      <c r="AF9" s="181">
        <f t="shared" si="10"/>
        <v>0</v>
      </c>
      <c r="AG9" s="181">
        <f t="shared" si="10"/>
        <v>0</v>
      </c>
      <c r="AH9"/>
    </row>
    <row r="10" spans="1:46" ht="15" thickBot="1">
      <c r="I10" s="61"/>
      <c r="J10" s="61"/>
      <c r="K10" s="61"/>
      <c r="L10" s="61"/>
      <c r="M10" s="61"/>
      <c r="U10" s="61"/>
      <c r="V10" s="61"/>
      <c r="Y10" s="178">
        <v>6</v>
      </c>
      <c r="Z10" s="178">
        <f>Y10+2</f>
        <v>8</v>
      </c>
      <c r="AA10" s="178">
        <f>Z10+2</f>
        <v>10</v>
      </c>
      <c r="AB10" s="178">
        <f t="shared" ref="AB10:AG10" si="11">AA10+2</f>
        <v>12</v>
      </c>
      <c r="AC10" s="178">
        <f t="shared" si="11"/>
        <v>14</v>
      </c>
      <c r="AD10" s="178">
        <f t="shared" si="11"/>
        <v>16</v>
      </c>
      <c r="AE10" s="178">
        <f t="shared" si="11"/>
        <v>18</v>
      </c>
      <c r="AF10" s="178">
        <f t="shared" si="11"/>
        <v>20</v>
      </c>
      <c r="AG10" s="178">
        <f t="shared" si="11"/>
        <v>22</v>
      </c>
      <c r="AH10"/>
    </row>
    <row r="11" spans="1:46" ht="28.8">
      <c r="C11" s="235" t="s">
        <v>4</v>
      </c>
      <c r="D11" s="236"/>
      <c r="E11" s="237">
        <v>44013</v>
      </c>
      <c r="F11" s="238"/>
      <c r="G11" s="236" t="s">
        <v>5</v>
      </c>
      <c r="H11" s="239"/>
      <c r="I11" s="240" t="s">
        <v>6</v>
      </c>
      <c r="J11" s="241"/>
      <c r="K11" s="240" t="s">
        <v>7</v>
      </c>
      <c r="L11" s="241"/>
      <c r="M11" s="242" t="s">
        <v>118</v>
      </c>
      <c r="P11" s="107" t="s">
        <v>4</v>
      </c>
      <c r="Q11" s="214">
        <v>44013</v>
      </c>
      <c r="R11" s="111" t="s">
        <v>5</v>
      </c>
      <c r="S11" s="102" t="s">
        <v>8</v>
      </c>
      <c r="T11" s="214">
        <v>43952</v>
      </c>
      <c r="U11" s="215" t="s">
        <v>6</v>
      </c>
      <c r="V11" s="150" t="s">
        <v>7</v>
      </c>
      <c r="Y11" s="232" t="s">
        <v>129</v>
      </c>
      <c r="Z11" s="233"/>
      <c r="AA11" s="233"/>
      <c r="AB11" s="233"/>
      <c r="AC11" s="233"/>
      <c r="AD11" s="233"/>
      <c r="AE11" s="233"/>
      <c r="AF11" s="233"/>
      <c r="AG11" s="234"/>
      <c r="AH11"/>
    </row>
    <row r="12" spans="1:46" ht="29.4" thickBot="1">
      <c r="C12" s="50" t="s">
        <v>127</v>
      </c>
      <c r="D12" s="51" t="s">
        <v>10</v>
      </c>
      <c r="E12" s="51" t="s">
        <v>128</v>
      </c>
      <c r="F12" s="51" t="s">
        <v>11</v>
      </c>
      <c r="G12" s="51" t="s">
        <v>9</v>
      </c>
      <c r="H12" s="64" t="s">
        <v>10</v>
      </c>
      <c r="I12" s="67" t="s">
        <v>127</v>
      </c>
      <c r="J12" s="63" t="s">
        <v>11</v>
      </c>
      <c r="K12" s="67" t="s">
        <v>127</v>
      </c>
      <c r="L12" s="63" t="s">
        <v>11</v>
      </c>
      <c r="M12" s="242"/>
      <c r="P12" s="108" t="s">
        <v>12</v>
      </c>
      <c r="Q12" s="109" t="s">
        <v>13</v>
      </c>
      <c r="R12" s="112" t="s">
        <v>14</v>
      </c>
      <c r="S12" s="151" t="s">
        <v>15</v>
      </c>
      <c r="T12" s="106" t="s">
        <v>16</v>
      </c>
      <c r="U12" s="67" t="s">
        <v>14</v>
      </c>
      <c r="V12" s="152" t="s">
        <v>14</v>
      </c>
      <c r="Y12" s="207">
        <v>43922</v>
      </c>
      <c r="Z12" s="207">
        <v>43952</v>
      </c>
      <c r="AA12" s="207">
        <v>43983</v>
      </c>
      <c r="AB12" s="207">
        <v>44013</v>
      </c>
      <c r="AC12" s="207">
        <v>44044</v>
      </c>
      <c r="AD12" s="207">
        <v>44075</v>
      </c>
      <c r="AE12" s="207">
        <v>44105</v>
      </c>
      <c r="AF12" s="207">
        <v>44136</v>
      </c>
      <c r="AG12" s="207">
        <v>44166</v>
      </c>
      <c r="AH12"/>
    </row>
    <row r="13" spans="1:46" ht="28.8">
      <c r="A13" s="170" t="s">
        <v>117</v>
      </c>
      <c r="B13" s="182" t="s">
        <v>17</v>
      </c>
      <c r="C13" s="183">
        <f t="shared" ref="C13:H13" si="12">SUM(C14:C24)</f>
        <v>74</v>
      </c>
      <c r="D13" s="183">
        <f t="shared" si="12"/>
        <v>528</v>
      </c>
      <c r="E13" s="183">
        <f t="shared" si="12"/>
        <v>160</v>
      </c>
      <c r="F13" s="183">
        <f t="shared" si="12"/>
        <v>1088</v>
      </c>
      <c r="G13" s="183">
        <f t="shared" si="12"/>
        <v>773</v>
      </c>
      <c r="H13" s="184">
        <f t="shared" si="12"/>
        <v>6184</v>
      </c>
      <c r="I13" s="147">
        <f t="shared" ref="I13:J24" si="13">IFERROR((ABS((C13-E13)/E13)),0)</f>
        <v>0.53749999999999998</v>
      </c>
      <c r="J13" s="85">
        <f t="shared" si="13"/>
        <v>0.51470588235294112</v>
      </c>
      <c r="K13" s="144">
        <f t="shared" ref="K13:L24" si="14">IFERROR((E13-G13)/G13,0)</f>
        <v>-0.79301423027166884</v>
      </c>
      <c r="L13" s="85">
        <f t="shared" si="14"/>
        <v>-0.82406209573091849</v>
      </c>
      <c r="M13" s="242"/>
      <c r="O13" s="185" t="s">
        <v>17</v>
      </c>
      <c r="P13" s="186">
        <f>SUM(P14:P24)</f>
        <v>11</v>
      </c>
      <c r="Q13" s="183">
        <f>SUM(Q14:Q24)</f>
        <v>37</v>
      </c>
      <c r="R13" s="187">
        <f>SUM(R14:R24)</f>
        <v>238</v>
      </c>
      <c r="S13" s="186">
        <f>SUM(S14:S24)</f>
        <v>0</v>
      </c>
      <c r="T13" s="183">
        <f>SUM(T14:T24)</f>
        <v>0</v>
      </c>
      <c r="U13" s="84">
        <f t="shared" ref="U13:U24" si="15">IFERROR((ABS((P13-Q13)/Q13)),0)</f>
        <v>0.70270270270270274</v>
      </c>
      <c r="V13" s="85">
        <f t="shared" ref="V13:V24" si="16">IFERROR((Q13-R13)/R13,0)</f>
        <v>-0.84453781512605042</v>
      </c>
      <c r="X13" s="188" t="s">
        <v>17</v>
      </c>
      <c r="Y13" s="205">
        <f t="shared" ref="Y13:Z13" si="17">AVERAGE(Y14:Y24)</f>
        <v>0</v>
      </c>
      <c r="Z13" s="205">
        <f t="shared" si="17"/>
        <v>0</v>
      </c>
      <c r="AA13" s="205">
        <f>AVERAGE(AA14:AA24)</f>
        <v>0</v>
      </c>
      <c r="AB13" s="205">
        <f t="shared" ref="AB13:AG13" si="18">AVERAGE(AB14:AB24)</f>
        <v>0</v>
      </c>
      <c r="AC13" s="205">
        <f t="shared" si="18"/>
        <v>0</v>
      </c>
      <c r="AD13" s="205">
        <f t="shared" si="18"/>
        <v>0</v>
      </c>
      <c r="AE13" s="205">
        <f t="shared" si="18"/>
        <v>0</v>
      </c>
      <c r="AF13" s="205">
        <f t="shared" si="18"/>
        <v>0</v>
      </c>
      <c r="AG13" s="206">
        <f t="shared" si="18"/>
        <v>0</v>
      </c>
      <c r="AH13"/>
    </row>
    <row r="14" spans="1:46">
      <c r="A14" s="1">
        <v>1</v>
      </c>
      <c r="B14" s="167" t="s">
        <v>22</v>
      </c>
      <c r="C14" s="100">
        <f>SUMIFS('KPI0 Assets reporting'!$I:$I,'KPI0 Assets reporting'!$D:$D,DUPLICATE!$B14,'KPI0 Assets reporting'!$F:$F,"IN")</f>
        <v>10</v>
      </c>
      <c r="D14" s="101">
        <f>SUMIF('KPI1 Fleet asset'!B:B,DUPLICATE!B14,'KPI1 Fleet asset'!F:F)</f>
        <v>76</v>
      </c>
      <c r="E14" s="124">
        <f>SUMIFS(
'KPI0 Assets reporting'!$L:$L,
'KPI0 Assets reporting'!$D:$D,DUPLICATE!$B14,'KPI0 Assets reporting'!$F:$F,"IN")</f>
        <v>15</v>
      </c>
      <c r="F14" s="124">
        <f>SUMIF('KPI1 Fleet asset'!$B:$B,DUPLICATE!$B14,
'KPI1 Fleet asset'!$L:$L)</f>
        <v>76</v>
      </c>
      <c r="G14" s="101">
        <f>SUMIF('KPI0 Assets reporting'!$D:$D,DUPLICATE!$B14,'KPI0 Assets reporting'!$I:$I)</f>
        <v>79</v>
      </c>
      <c r="H14" s="143">
        <f>SUMIF('KPI1 Fleet asset'!$B:$B,DUPLICATE!$B14,'KPI1 Fleet asset'!$D:$D)</f>
        <v>632</v>
      </c>
      <c r="I14" s="140">
        <f t="shared" si="13"/>
        <v>0.33333333333333331</v>
      </c>
      <c r="J14" s="141">
        <f t="shared" si="13"/>
        <v>0</v>
      </c>
      <c r="K14" s="145">
        <f t="shared" si="14"/>
        <v>-0.810126582278481</v>
      </c>
      <c r="L14" s="141">
        <f t="shared" si="14"/>
        <v>-0.879746835443038</v>
      </c>
      <c r="M14" s="167"/>
      <c r="O14" s="103" t="s">
        <v>22</v>
      </c>
      <c r="P14" s="100">
        <f>SUMIF('KPI2 Drivers'!B:B,DUPLICATE!O14,'KPI2 Drivers'!F:F)</f>
        <v>0</v>
      </c>
      <c r="Q14" s="124">
        <f>SUMIF('KPI2 Drivers'!B:B,DUPLICATE!O14,'KPI2 Drivers'!L:L)</f>
        <v>0</v>
      </c>
      <c r="R14" s="131">
        <f>SUMIF('KPI2 Drivers'!B:B,DUPLICATE!O14,'KPI2 Drivers'!D:D)</f>
        <v>9</v>
      </c>
      <c r="S14" s="100">
        <f>SUMIF('KPI2 Drivers'!B:B,DUPLICATE!O14,'KPI2 Drivers'!E:E)</f>
        <v>0</v>
      </c>
      <c r="T14" s="125">
        <f>SUMIF('KPI2 Drivers'!B:B,DUPLICATE!O14,'KPI2 Drivers'!M:M)</f>
        <v>0</v>
      </c>
      <c r="U14" s="92">
        <f t="shared" si="15"/>
        <v>0</v>
      </c>
      <c r="V14" s="93">
        <f t="shared" si="16"/>
        <v>-1</v>
      </c>
      <c r="X14" s="189" t="s">
        <v>22</v>
      </c>
      <c r="Y14" s="179">
        <f>VLOOKUP($X14,'KPI3 Maintenance'!$B:$AE,Y$10,0)</f>
        <v>0</v>
      </c>
      <c r="Z14" s="180">
        <f>VLOOKUP($X14,'KPI3 Maintenance'!$B:$AE,Z$10,0)</f>
        <v>0</v>
      </c>
      <c r="AA14" s="180">
        <f>VLOOKUP($X14,'KPI3 Maintenance'!$B:$AE,AA$10,0)</f>
        <v>0</v>
      </c>
      <c r="AB14" s="180">
        <f>VLOOKUP($X14,'KPI3 Maintenance'!$B:$AE,AB$10,0)</f>
        <v>0</v>
      </c>
      <c r="AC14" s="180">
        <f>VLOOKUP($X14,'KPI3 Maintenance'!$B:$AE,AC$10,0)</f>
        <v>0</v>
      </c>
      <c r="AD14" s="180">
        <f>VLOOKUP($X14,'KPI3 Maintenance'!$B:$AE,AD$10,0)</f>
        <v>0</v>
      </c>
      <c r="AE14" s="180">
        <f>VLOOKUP($X14,'KPI3 Maintenance'!$B:$AE,AE$10,0)</f>
        <v>0</v>
      </c>
      <c r="AF14" s="180">
        <f>VLOOKUP($X14,'KPI3 Maintenance'!$B:$AE,AF$10,0)</f>
        <v>0</v>
      </c>
      <c r="AG14" s="190">
        <f>VLOOKUP($X14,'KPI3 Maintenance'!$B:$AE,AG$10,0)</f>
        <v>0</v>
      </c>
      <c r="AH14"/>
    </row>
    <row r="15" spans="1:46">
      <c r="A15" s="1">
        <v>2</v>
      </c>
      <c r="B15" s="168" t="s">
        <v>23</v>
      </c>
      <c r="C15" s="57">
        <f>SUMIFS('KPI0 Assets reporting'!$I:$I,'KPI0 Assets reporting'!$D:$D,DUPLICATE!$B15,'KPI0 Assets reporting'!$F:$F,"IN")</f>
        <v>8</v>
      </c>
      <c r="D15" s="46">
        <f>SUMIF('KPI1 Fleet asset'!B:B,DUPLICATE!B15,'KPI1 Fleet asset'!F:F)</f>
        <v>38</v>
      </c>
      <c r="E15" s="47">
        <f>SUMIFS(
'KPI0 Assets reporting'!$L:$L,
'KPI0 Assets reporting'!$D:$D,DUPLICATE!$B15,'KPI0 Assets reporting'!$F:$F,"IN")</f>
        <v>8</v>
      </c>
      <c r="F15" s="47">
        <f>SUMIF('KPI1 Fleet asset'!$B:$B,DUPLICATE!$B15,
'KPI1 Fleet asset'!$L:$L)</f>
        <v>64</v>
      </c>
      <c r="G15" s="46">
        <f>SUMIF('KPI0 Assets reporting'!$D:$D,DUPLICATE!$B15,'KPI0 Assets reporting'!$I:$I)</f>
        <v>122</v>
      </c>
      <c r="H15" s="66">
        <f>SUMIF('KPI1 Fleet asset'!$B:$B,DUPLICATE!$B15,'KPI1 Fleet asset'!$D:$D)</f>
        <v>976</v>
      </c>
      <c r="I15" s="70">
        <f t="shared" si="13"/>
        <v>0</v>
      </c>
      <c r="J15" s="71">
        <f t="shared" si="13"/>
        <v>0.40625</v>
      </c>
      <c r="K15" s="60">
        <f t="shared" si="14"/>
        <v>-0.93442622950819676</v>
      </c>
      <c r="L15" s="71">
        <f t="shared" si="14"/>
        <v>-0.93442622950819676</v>
      </c>
      <c r="M15" s="168"/>
      <c r="O15" s="104" t="s">
        <v>23</v>
      </c>
      <c r="P15" s="57">
        <f>SUMIF('KPI2 Drivers'!B:B,DUPLICATE!O15,'KPI2 Drivers'!F:F)</f>
        <v>0</v>
      </c>
      <c r="Q15" s="47">
        <f>SUMIF('KPI2 Drivers'!B:B,DUPLICATE!O15,'KPI2 Drivers'!L:L)</f>
        <v>0</v>
      </c>
      <c r="R15" s="58">
        <f>SUMIF('KPI2 Drivers'!B:B,DUPLICATE!O15,'KPI2 Drivers'!D:D)</f>
        <v>7</v>
      </c>
      <c r="S15" s="57">
        <f>SUMIF('KPI2 Drivers'!B:B,DUPLICATE!O15,'KPI2 Drivers'!E:E)</f>
        <v>0</v>
      </c>
      <c r="T15" s="126">
        <f>SUMIF('KPI2 Drivers'!B:B,DUPLICATE!O15,'KPI2 Drivers'!M:M)</f>
        <v>0</v>
      </c>
      <c r="U15" s="94">
        <f t="shared" si="15"/>
        <v>0</v>
      </c>
      <c r="V15" s="95">
        <f t="shared" si="16"/>
        <v>-1</v>
      </c>
      <c r="X15" s="191" t="s">
        <v>23</v>
      </c>
      <c r="Y15" s="179">
        <f>VLOOKUP($X15,'KPI3 Maintenance'!$B:$AE,Y$10,0)</f>
        <v>0</v>
      </c>
      <c r="Z15" s="180">
        <f>VLOOKUP($X15,'KPI3 Maintenance'!$B:$AE,Z$10,0)</f>
        <v>0</v>
      </c>
      <c r="AA15" s="180">
        <f>VLOOKUP($X15,'KPI3 Maintenance'!$B:$AE,AA$10,0)</f>
        <v>0</v>
      </c>
      <c r="AB15" s="180">
        <f>VLOOKUP($X15,'KPI3 Maintenance'!$B:$AE,AB$10,0)</f>
        <v>0</v>
      </c>
      <c r="AC15" s="180">
        <f>VLOOKUP($X15,'KPI3 Maintenance'!$B:$AE,AC$10,0)</f>
        <v>0</v>
      </c>
      <c r="AD15" s="180">
        <f>VLOOKUP($X15,'KPI3 Maintenance'!$B:$AE,AD$10,0)</f>
        <v>0</v>
      </c>
      <c r="AE15" s="180">
        <f>VLOOKUP($X15,'KPI3 Maintenance'!$B:$AE,AE$10,0)</f>
        <v>0</v>
      </c>
      <c r="AF15" s="180">
        <f>VLOOKUP($X15,'KPI3 Maintenance'!$B:$AE,AF$10,0)</f>
        <v>0</v>
      </c>
      <c r="AG15" s="190">
        <f>VLOOKUP($X15,'KPI3 Maintenance'!$B:$AE,AG$10,0)</f>
        <v>0</v>
      </c>
      <c r="AH15"/>
    </row>
    <row r="16" spans="1:46">
      <c r="A16" s="1">
        <v>3</v>
      </c>
      <c r="B16" s="168" t="s">
        <v>24</v>
      </c>
      <c r="C16" s="57">
        <f>SUMIFS('KPI0 Assets reporting'!$I:$I,'KPI0 Assets reporting'!$D:$D,DUPLICATE!$B16,'KPI0 Assets reporting'!$F:$F,"IN")</f>
        <v>5</v>
      </c>
      <c r="D16" s="46">
        <f>SUMIF('KPI1 Fleet asset'!B:B,DUPLICATE!B16,'KPI1 Fleet asset'!F:F)</f>
        <v>34</v>
      </c>
      <c r="E16" s="47">
        <f>SUMIFS(
'KPI0 Assets reporting'!$L:$L,
'KPI0 Assets reporting'!$D:$D,DUPLICATE!$B16,'KPI0 Assets reporting'!$F:$F,"IN")</f>
        <v>5</v>
      </c>
      <c r="F16" s="47">
        <f>SUMIF('KPI1 Fleet asset'!$B:$B,DUPLICATE!$B16,
'KPI1 Fleet asset'!$L:$L)</f>
        <v>40</v>
      </c>
      <c r="G16" s="46">
        <f>SUMIF('KPI0 Assets reporting'!$D:$D,DUPLICATE!$B16,'KPI0 Assets reporting'!$I:$I)</f>
        <v>5</v>
      </c>
      <c r="H16" s="66">
        <f>SUMIF('KPI1 Fleet asset'!$B:$B,DUPLICATE!$B16,'KPI1 Fleet asset'!$D:$D)</f>
        <v>40</v>
      </c>
      <c r="I16" s="70">
        <f t="shared" si="13"/>
        <v>0</v>
      </c>
      <c r="J16" s="71">
        <f t="shared" si="13"/>
        <v>0.15</v>
      </c>
      <c r="K16" s="60">
        <f t="shared" si="14"/>
        <v>0</v>
      </c>
      <c r="L16" s="71">
        <f t="shared" si="14"/>
        <v>0</v>
      </c>
      <c r="M16" s="168" t="s">
        <v>119</v>
      </c>
      <c r="O16" s="104" t="s">
        <v>24</v>
      </c>
      <c r="P16" s="57">
        <f>SUMIF('KPI2 Drivers'!B:B,DUPLICATE!O16,'KPI2 Drivers'!F:F)</f>
        <v>0</v>
      </c>
      <c r="Q16" s="47">
        <f>SUMIF('KPI2 Drivers'!B:B,DUPLICATE!O16,'KPI2 Drivers'!L:L)</f>
        <v>4</v>
      </c>
      <c r="R16" s="58">
        <f>SUMIF('KPI2 Drivers'!B:B,DUPLICATE!O16,'KPI2 Drivers'!D:D)</f>
        <v>5</v>
      </c>
      <c r="S16" s="57">
        <f>SUMIF('KPI2 Drivers'!B:B,DUPLICATE!O16,'KPI2 Drivers'!E:E)</f>
        <v>0</v>
      </c>
      <c r="T16" s="126">
        <f>SUMIF('KPI2 Drivers'!B:B,DUPLICATE!O16,'KPI2 Drivers'!M:M)</f>
        <v>0</v>
      </c>
      <c r="U16" s="94">
        <f t="shared" si="15"/>
        <v>1</v>
      </c>
      <c r="V16" s="95">
        <f t="shared" si="16"/>
        <v>-0.2</v>
      </c>
      <c r="X16" s="191" t="s">
        <v>24</v>
      </c>
      <c r="Y16" s="179">
        <f>VLOOKUP($X16,'KPI3 Maintenance'!$B:$AE,Y$10,0)</f>
        <v>0</v>
      </c>
      <c r="Z16" s="180">
        <f>VLOOKUP($X16,'KPI3 Maintenance'!$B:$AE,Z$10,0)</f>
        <v>0</v>
      </c>
      <c r="AA16" s="180">
        <f>VLOOKUP($X16,'KPI3 Maintenance'!$B:$AE,AA$10,0)</f>
        <v>0</v>
      </c>
      <c r="AB16" s="180">
        <f>VLOOKUP($X16,'KPI3 Maintenance'!$B:$AE,AB$10,0)</f>
        <v>0</v>
      </c>
      <c r="AC16" s="180">
        <f>VLOOKUP($X16,'KPI3 Maintenance'!$B:$AE,AC$10,0)</f>
        <v>0</v>
      </c>
      <c r="AD16" s="180">
        <f>VLOOKUP($X16,'KPI3 Maintenance'!$B:$AE,AD$10,0)</f>
        <v>0</v>
      </c>
      <c r="AE16" s="180">
        <f>VLOOKUP($X16,'KPI3 Maintenance'!$B:$AE,AE$10,0)</f>
        <v>0</v>
      </c>
      <c r="AF16" s="180">
        <f>VLOOKUP($X16,'KPI3 Maintenance'!$B:$AE,AF$10,0)</f>
        <v>0</v>
      </c>
      <c r="AG16" s="190">
        <f>VLOOKUP($X16,'KPI3 Maintenance'!$B:$AE,AG$10,0)</f>
        <v>0</v>
      </c>
      <c r="AH16"/>
    </row>
    <row r="17" spans="1:34">
      <c r="A17" s="1">
        <v>4</v>
      </c>
      <c r="B17" s="168" t="s">
        <v>26</v>
      </c>
      <c r="C17" s="57">
        <f>SUMIFS('KPI0 Assets reporting'!$I:$I,'KPI0 Assets reporting'!$D:$D,DUPLICATE!$B17,'KPI0 Assets reporting'!$F:$F,"IN")</f>
        <v>4</v>
      </c>
      <c r="D17" s="46">
        <f>SUMIF('KPI1 Fleet asset'!B:B,DUPLICATE!B17,'KPI1 Fleet asset'!F:F)</f>
        <v>32</v>
      </c>
      <c r="E17" s="47">
        <f>SUMIFS(
'KPI0 Assets reporting'!$L:$L,
'KPI0 Assets reporting'!$D:$D,DUPLICATE!$B17,'KPI0 Assets reporting'!$F:$F,"IN")</f>
        <v>4</v>
      </c>
      <c r="F17" s="47">
        <f>SUMIF('KPI1 Fleet asset'!$B:$B,DUPLICATE!$B17,
'KPI1 Fleet asset'!$L:$L)</f>
        <v>32</v>
      </c>
      <c r="G17" s="46">
        <f>SUMIF('KPI0 Assets reporting'!$D:$D,DUPLICATE!$B17,'KPI0 Assets reporting'!$I:$I)</f>
        <v>96</v>
      </c>
      <c r="H17" s="66">
        <f>SUMIF('KPI1 Fleet asset'!$B:$B,DUPLICATE!$B17,'KPI1 Fleet asset'!$D:$D)</f>
        <v>768</v>
      </c>
      <c r="I17" s="70">
        <f t="shared" si="13"/>
        <v>0</v>
      </c>
      <c r="J17" s="71">
        <f t="shared" si="13"/>
        <v>0</v>
      </c>
      <c r="K17" s="60">
        <f t="shared" si="14"/>
        <v>-0.95833333333333337</v>
      </c>
      <c r="L17" s="71">
        <f t="shared" si="14"/>
        <v>-0.95833333333333337</v>
      </c>
      <c r="M17" s="168"/>
      <c r="O17" s="104" t="s">
        <v>26</v>
      </c>
      <c r="P17" s="57">
        <f>SUMIF('KPI2 Drivers'!B:B,DUPLICATE!O17,'KPI2 Drivers'!F:F)</f>
        <v>0</v>
      </c>
      <c r="Q17" s="47">
        <f>SUMIF('KPI2 Drivers'!B:B,DUPLICATE!O17,'KPI2 Drivers'!L:L)</f>
        <v>0</v>
      </c>
      <c r="R17" s="58">
        <f>SUMIF('KPI2 Drivers'!B:B,DUPLICATE!O17,'KPI2 Drivers'!D:D)</f>
        <v>48</v>
      </c>
      <c r="S17" s="57">
        <f>SUMIF('KPI2 Drivers'!B:B,DUPLICATE!O17,'KPI2 Drivers'!E:E)</f>
        <v>0</v>
      </c>
      <c r="T17" s="126">
        <f>SUMIF('KPI2 Drivers'!B:B,DUPLICATE!O17,'KPI2 Drivers'!M:M)</f>
        <v>0</v>
      </c>
      <c r="U17" s="94">
        <f t="shared" si="15"/>
        <v>0</v>
      </c>
      <c r="V17" s="95">
        <f t="shared" si="16"/>
        <v>-1</v>
      </c>
      <c r="X17" s="191" t="s">
        <v>26</v>
      </c>
      <c r="Y17" s="179">
        <f>VLOOKUP($X17,'KPI3 Maintenance'!$B:$AE,Y$10,0)</f>
        <v>0</v>
      </c>
      <c r="Z17" s="180">
        <f>VLOOKUP($X17,'KPI3 Maintenance'!$B:$AE,Z$10,0)</f>
        <v>0</v>
      </c>
      <c r="AA17" s="180">
        <f>VLOOKUP($X17,'KPI3 Maintenance'!$B:$AE,AA$10,0)</f>
        <v>0</v>
      </c>
      <c r="AB17" s="180">
        <f>VLOOKUP($X17,'KPI3 Maintenance'!$B:$AE,AB$10,0)</f>
        <v>0</v>
      </c>
      <c r="AC17" s="180">
        <f>VLOOKUP($X17,'KPI3 Maintenance'!$B:$AE,AC$10,0)</f>
        <v>0</v>
      </c>
      <c r="AD17" s="180">
        <f>VLOOKUP($X17,'KPI3 Maintenance'!$B:$AE,AD$10,0)</f>
        <v>0</v>
      </c>
      <c r="AE17" s="180">
        <f>VLOOKUP($X17,'KPI3 Maintenance'!$B:$AE,AE$10,0)</f>
        <v>0</v>
      </c>
      <c r="AF17" s="180">
        <f>VLOOKUP($X17,'KPI3 Maintenance'!$B:$AE,AF$10,0)</f>
        <v>0</v>
      </c>
      <c r="AG17" s="190">
        <f>VLOOKUP($X17,'KPI3 Maintenance'!$B:$AE,AG$10,0)</f>
        <v>0</v>
      </c>
      <c r="AH17"/>
    </row>
    <row r="18" spans="1:34">
      <c r="A18" s="1">
        <v>5</v>
      </c>
      <c r="B18" s="168" t="s">
        <v>27</v>
      </c>
      <c r="C18" s="57">
        <f>SUMIFS('KPI0 Assets reporting'!$I:$I,'KPI0 Assets reporting'!$D:$D,DUPLICATE!$B18,'KPI0 Assets reporting'!$F:$F,"IN")</f>
        <v>11</v>
      </c>
      <c r="D18" s="46">
        <f>SUMIF('KPI1 Fleet asset'!B:B,DUPLICATE!B18,'KPI1 Fleet asset'!F:F)</f>
        <v>85</v>
      </c>
      <c r="E18" s="47">
        <f>SUMIFS(
'KPI0 Assets reporting'!$L:$L,
'KPI0 Assets reporting'!$D:$D,DUPLICATE!$B18,'KPI0 Assets reporting'!$F:$F,"IN")</f>
        <v>12</v>
      </c>
      <c r="F18" s="47">
        <f>SUMIF('KPI1 Fleet asset'!$B:$B,DUPLICATE!$B18,
'KPI1 Fleet asset'!$L:$L)</f>
        <v>92</v>
      </c>
      <c r="G18" s="46">
        <f>SUMIF('KPI0 Assets reporting'!$D:$D,DUPLICATE!$B18,'KPI0 Assets reporting'!$I:$I)</f>
        <v>12</v>
      </c>
      <c r="H18" s="66">
        <f>SUMIF('KPI1 Fleet asset'!$B:$B,DUPLICATE!$B18,'KPI1 Fleet asset'!$D:$D)</f>
        <v>96</v>
      </c>
      <c r="I18" s="70">
        <f t="shared" si="13"/>
        <v>8.3333333333333329E-2</v>
      </c>
      <c r="J18" s="71">
        <f t="shared" si="13"/>
        <v>7.6086956521739135E-2</v>
      </c>
      <c r="K18" s="60">
        <f t="shared" si="14"/>
        <v>0</v>
      </c>
      <c r="L18" s="71">
        <f t="shared" si="14"/>
        <v>-4.1666666666666664E-2</v>
      </c>
      <c r="M18" s="168" t="s">
        <v>120</v>
      </c>
      <c r="O18" s="104" t="s">
        <v>27</v>
      </c>
      <c r="P18" s="57">
        <f>SUMIF('KPI2 Drivers'!B:B,DUPLICATE!O18,'KPI2 Drivers'!F:F)</f>
        <v>11</v>
      </c>
      <c r="Q18" s="47">
        <f>SUMIF('KPI2 Drivers'!B:B,DUPLICATE!O18,'KPI2 Drivers'!L:L)</f>
        <v>11</v>
      </c>
      <c r="R18" s="58">
        <f>SUMIF('KPI2 Drivers'!B:B,DUPLICATE!O18,'KPI2 Drivers'!D:D)</f>
        <v>13</v>
      </c>
      <c r="S18" s="57">
        <f>SUMIF('KPI2 Drivers'!B:B,DUPLICATE!O18,'KPI2 Drivers'!E:E)</f>
        <v>0</v>
      </c>
      <c r="T18" s="126">
        <f>SUMIF('KPI2 Drivers'!B:B,DUPLICATE!O18,'KPI2 Drivers'!M:M)</f>
        <v>0</v>
      </c>
      <c r="U18" s="94">
        <f t="shared" si="15"/>
        <v>0</v>
      </c>
      <c r="V18" s="95">
        <f t="shared" si="16"/>
        <v>-0.15384615384615385</v>
      </c>
      <c r="X18" s="191" t="s">
        <v>27</v>
      </c>
      <c r="Y18" s="179">
        <f>VLOOKUP($X18,'KPI3 Maintenance'!$B:$AE,Y$10,0)</f>
        <v>0</v>
      </c>
      <c r="Z18" s="180">
        <f>VLOOKUP($X18,'KPI3 Maintenance'!$B:$AE,Z$10,0)</f>
        <v>0</v>
      </c>
      <c r="AA18" s="180">
        <f>VLOOKUP($X18,'KPI3 Maintenance'!$B:$AE,AA$10,0)</f>
        <v>0</v>
      </c>
      <c r="AB18" s="180">
        <f>VLOOKUP($X18,'KPI3 Maintenance'!$B:$AE,AB$10,0)</f>
        <v>0</v>
      </c>
      <c r="AC18" s="180">
        <f>VLOOKUP($X18,'KPI3 Maintenance'!$B:$AE,AC$10,0)</f>
        <v>0</v>
      </c>
      <c r="AD18" s="180">
        <f>VLOOKUP($X18,'KPI3 Maintenance'!$B:$AE,AD$10,0)</f>
        <v>0</v>
      </c>
      <c r="AE18" s="180">
        <f>VLOOKUP($X18,'KPI3 Maintenance'!$B:$AE,AE$10,0)</f>
        <v>0</v>
      </c>
      <c r="AF18" s="180">
        <f>VLOOKUP($X18,'KPI3 Maintenance'!$B:$AE,AF$10,0)</f>
        <v>0</v>
      </c>
      <c r="AG18" s="190">
        <f>VLOOKUP($X18,'KPI3 Maintenance'!$B:$AE,AG$10,0)</f>
        <v>0</v>
      </c>
      <c r="AH18"/>
    </row>
    <row r="19" spans="1:34">
      <c r="A19" s="1">
        <v>6</v>
      </c>
      <c r="B19" s="168" t="s">
        <v>28</v>
      </c>
      <c r="C19" s="57">
        <f>SUMIFS('KPI0 Assets reporting'!$I:$I,'KPI0 Assets reporting'!$D:$D,DUPLICATE!$B19,'KPI0 Assets reporting'!$F:$F,"IN")</f>
        <v>9</v>
      </c>
      <c r="D19" s="46">
        <f>SUMIF('KPI1 Fleet asset'!B:B,DUPLICATE!B19,'KPI1 Fleet asset'!F:F)</f>
        <v>64</v>
      </c>
      <c r="E19" s="47">
        <f>SUMIFS(
'KPI0 Assets reporting'!$L:$L,
'KPI0 Assets reporting'!$D:$D,DUPLICATE!$B19,'KPI0 Assets reporting'!$F:$F,"IN")</f>
        <v>76</v>
      </c>
      <c r="F19" s="47">
        <f>SUMIF('KPI1 Fleet asset'!$B:$B,DUPLICATE!$B19,
'KPI1 Fleet asset'!$L:$L)</f>
        <v>503</v>
      </c>
      <c r="G19" s="46">
        <f>SUMIF('KPI0 Assets reporting'!$D:$D,DUPLICATE!$B19,'KPI0 Assets reporting'!$I:$I)</f>
        <v>70</v>
      </c>
      <c r="H19" s="66">
        <f>SUMIF('KPI1 Fleet asset'!$B:$B,DUPLICATE!$B19,'KPI1 Fleet asset'!$D:$D)</f>
        <v>560</v>
      </c>
      <c r="I19" s="70">
        <f t="shared" si="13"/>
        <v>0.88157894736842102</v>
      </c>
      <c r="J19" s="71">
        <f t="shared" si="13"/>
        <v>0.87276341948310143</v>
      </c>
      <c r="K19" s="60">
        <f t="shared" si="14"/>
        <v>8.5714285714285715E-2</v>
      </c>
      <c r="L19" s="71">
        <f t="shared" si="14"/>
        <v>-0.10178571428571428</v>
      </c>
      <c r="M19" s="168"/>
      <c r="O19" s="104" t="s">
        <v>28</v>
      </c>
      <c r="P19" s="57">
        <f>SUMIF('KPI2 Drivers'!B:B,DUPLICATE!O19,'KPI2 Drivers'!F:F)</f>
        <v>0</v>
      </c>
      <c r="Q19" s="47">
        <f>SUMIF('KPI2 Drivers'!B:B,DUPLICATE!O19,'KPI2 Drivers'!L:L)</f>
        <v>0</v>
      </c>
      <c r="R19" s="58">
        <f>SUMIF('KPI2 Drivers'!B:B,DUPLICATE!O19,'KPI2 Drivers'!D:D)</f>
        <v>19</v>
      </c>
      <c r="S19" s="57">
        <f>SUMIF('KPI2 Drivers'!B:B,DUPLICATE!O19,'KPI2 Drivers'!E:E)</f>
        <v>0</v>
      </c>
      <c r="T19" s="126">
        <f>SUMIF('KPI2 Drivers'!B:B,DUPLICATE!O19,'KPI2 Drivers'!M:M)</f>
        <v>0</v>
      </c>
      <c r="U19" s="94">
        <f t="shared" si="15"/>
        <v>0</v>
      </c>
      <c r="V19" s="95">
        <f t="shared" si="16"/>
        <v>-1</v>
      </c>
      <c r="X19" s="191" t="s">
        <v>28</v>
      </c>
      <c r="Y19" s="179">
        <f>VLOOKUP($X19,'KPI3 Maintenance'!$B:$AE,Y$10,0)</f>
        <v>0</v>
      </c>
      <c r="Z19" s="180">
        <f>VLOOKUP($X19,'KPI3 Maintenance'!$B:$AE,Z$10,0)</f>
        <v>0</v>
      </c>
      <c r="AA19" s="180">
        <f>VLOOKUP($X19,'KPI3 Maintenance'!$B:$AE,AA$10,0)</f>
        <v>0</v>
      </c>
      <c r="AB19" s="180">
        <f>VLOOKUP($X19,'KPI3 Maintenance'!$B:$AE,AB$10,0)</f>
        <v>0</v>
      </c>
      <c r="AC19" s="180">
        <f>VLOOKUP($X19,'KPI3 Maintenance'!$B:$AE,AC$10,0)</f>
        <v>0</v>
      </c>
      <c r="AD19" s="180">
        <f>VLOOKUP($X19,'KPI3 Maintenance'!$B:$AE,AD$10,0)</f>
        <v>0</v>
      </c>
      <c r="AE19" s="180">
        <f>VLOOKUP($X19,'KPI3 Maintenance'!$B:$AE,AE$10,0)</f>
        <v>0</v>
      </c>
      <c r="AF19" s="180">
        <f>VLOOKUP($X19,'KPI3 Maintenance'!$B:$AE,AF$10,0)</f>
        <v>0</v>
      </c>
      <c r="AG19" s="190">
        <f>VLOOKUP($X19,'KPI3 Maintenance'!$B:$AE,AG$10,0)</f>
        <v>0</v>
      </c>
      <c r="AH19"/>
    </row>
    <row r="20" spans="1:34">
      <c r="A20" s="1">
        <v>7</v>
      </c>
      <c r="B20" s="168" t="s">
        <v>29</v>
      </c>
      <c r="C20" s="57">
        <f>SUMIFS('KPI0 Assets reporting'!$I:$I,'KPI0 Assets reporting'!$D:$D,DUPLICATE!$B20,'KPI0 Assets reporting'!$F:$F,"IN")</f>
        <v>0</v>
      </c>
      <c r="D20" s="46">
        <f>SUMIF('KPI1 Fleet asset'!B:B,DUPLICATE!B20,'KPI1 Fleet asset'!F:F)</f>
        <v>0</v>
      </c>
      <c r="E20" s="47">
        <f>SUMIFS(
'KPI0 Assets reporting'!$L:$L,
'KPI0 Assets reporting'!$D:$D,DUPLICATE!$B20,'KPI0 Assets reporting'!$F:$F,"IN")</f>
        <v>0</v>
      </c>
      <c r="F20" s="47">
        <f>SUMIF('KPI1 Fleet asset'!$B:$B,DUPLICATE!$B20,
'KPI1 Fleet asset'!$L:$L)</f>
        <v>0</v>
      </c>
      <c r="G20" s="46">
        <f>SUMIF('KPI0 Assets reporting'!$D:$D,DUPLICATE!$B20,'KPI0 Assets reporting'!$I:$I)</f>
        <v>76</v>
      </c>
      <c r="H20" s="66">
        <f>SUMIF('KPI1 Fleet asset'!$B:$B,DUPLICATE!$B20,'KPI1 Fleet asset'!$D:$D)</f>
        <v>608</v>
      </c>
      <c r="I20" s="70">
        <f t="shared" si="13"/>
        <v>0</v>
      </c>
      <c r="J20" s="71">
        <f t="shared" si="13"/>
        <v>0</v>
      </c>
      <c r="K20" s="60">
        <f t="shared" si="14"/>
        <v>-1</v>
      </c>
      <c r="L20" s="71">
        <f t="shared" si="14"/>
        <v>-1</v>
      </c>
      <c r="M20" s="168" t="s">
        <v>121</v>
      </c>
      <c r="O20" s="104" t="s">
        <v>29</v>
      </c>
      <c r="P20" s="57">
        <f>SUMIF('KPI2 Drivers'!B:B,DUPLICATE!O20,'KPI2 Drivers'!F:F)</f>
        <v>0</v>
      </c>
      <c r="Q20" s="47">
        <f>SUMIF('KPI2 Drivers'!B:B,DUPLICATE!O20,'KPI2 Drivers'!L:L)</f>
        <v>0</v>
      </c>
      <c r="R20" s="58">
        <f>SUMIF('KPI2 Drivers'!B:B,DUPLICATE!O20,'KPI2 Drivers'!D:D)</f>
        <v>13</v>
      </c>
      <c r="S20" s="57">
        <f>SUMIF('KPI2 Drivers'!B:B,DUPLICATE!O20,'KPI2 Drivers'!E:E)</f>
        <v>0</v>
      </c>
      <c r="T20" s="126">
        <f>SUMIF('KPI2 Drivers'!B:B,DUPLICATE!O20,'KPI2 Drivers'!M:M)</f>
        <v>0</v>
      </c>
      <c r="U20" s="94">
        <f t="shared" si="15"/>
        <v>0</v>
      </c>
      <c r="V20" s="95">
        <f t="shared" si="16"/>
        <v>-1</v>
      </c>
      <c r="X20" s="191" t="s">
        <v>29</v>
      </c>
      <c r="Y20" s="179">
        <f>VLOOKUP($X20,'KPI3 Maintenance'!$B:$AE,Y$10,0)</f>
        <v>0</v>
      </c>
      <c r="Z20" s="180">
        <f>VLOOKUP($X20,'KPI3 Maintenance'!$B:$AE,Z$10,0)</f>
        <v>0</v>
      </c>
      <c r="AA20" s="180">
        <f>VLOOKUP($X20,'KPI3 Maintenance'!$B:$AE,AA$10,0)</f>
        <v>0</v>
      </c>
      <c r="AB20" s="180">
        <f>VLOOKUP($X20,'KPI3 Maintenance'!$B:$AE,AB$10,0)</f>
        <v>0</v>
      </c>
      <c r="AC20" s="180">
        <f>VLOOKUP($X20,'KPI3 Maintenance'!$B:$AE,AC$10,0)</f>
        <v>0</v>
      </c>
      <c r="AD20" s="180">
        <f>VLOOKUP($X20,'KPI3 Maintenance'!$B:$AE,AD$10,0)</f>
        <v>0</v>
      </c>
      <c r="AE20" s="180">
        <f>VLOOKUP($X20,'KPI3 Maintenance'!$B:$AE,AE$10,0)</f>
        <v>0</v>
      </c>
      <c r="AF20" s="180">
        <f>VLOOKUP($X20,'KPI3 Maintenance'!$B:$AE,AF$10,0)</f>
        <v>0</v>
      </c>
      <c r="AG20" s="190">
        <f>VLOOKUP($X20,'KPI3 Maintenance'!$B:$AE,AG$10,0)</f>
        <v>0</v>
      </c>
      <c r="AH20"/>
    </row>
    <row r="21" spans="1:34">
      <c r="A21" s="1">
        <v>8</v>
      </c>
      <c r="B21" s="168" t="s">
        <v>30</v>
      </c>
      <c r="C21" s="57">
        <f>SUMIFS('KPI0 Assets reporting'!$I:$I,'KPI0 Assets reporting'!$D:$D,DUPLICATE!$B21,'KPI0 Assets reporting'!$F:$F,"IN")</f>
        <v>12</v>
      </c>
      <c r="D21" s="46">
        <f>SUMIF('KPI1 Fleet asset'!B:B,DUPLICATE!B21,'KPI1 Fleet asset'!F:F)</f>
        <v>91</v>
      </c>
      <c r="E21" s="47">
        <f>SUMIFS(
'KPI0 Assets reporting'!$L:$L,
'KPI0 Assets reporting'!$D:$D,DUPLICATE!$B21,'KPI0 Assets reporting'!$F:$F,"IN")</f>
        <v>24</v>
      </c>
      <c r="F21" s="47">
        <f>SUMIF('KPI1 Fleet asset'!$B:$B,DUPLICATE!$B21,
'KPI1 Fleet asset'!$L:$L)</f>
        <v>162</v>
      </c>
      <c r="G21" s="46">
        <f>SUMIF('KPI0 Assets reporting'!$D:$D,DUPLICATE!$B21,'KPI0 Assets reporting'!$I:$I)</f>
        <v>120</v>
      </c>
      <c r="H21" s="66">
        <f>SUMIF('KPI1 Fleet asset'!$B:$B,DUPLICATE!$B21,'KPI1 Fleet asset'!$D:$D)</f>
        <v>960</v>
      </c>
      <c r="I21" s="70">
        <f t="shared" si="13"/>
        <v>0.5</v>
      </c>
      <c r="J21" s="71">
        <f t="shared" si="13"/>
        <v>0.43827160493827161</v>
      </c>
      <c r="K21" s="60">
        <f t="shared" si="14"/>
        <v>-0.8</v>
      </c>
      <c r="L21" s="71">
        <f t="shared" si="14"/>
        <v>-0.83125000000000004</v>
      </c>
      <c r="M21" s="168"/>
      <c r="O21" s="104" t="s">
        <v>30</v>
      </c>
      <c r="P21" s="57">
        <f>SUMIF('KPI2 Drivers'!B:B,DUPLICATE!O21,'KPI2 Drivers'!F:F)</f>
        <v>0</v>
      </c>
      <c r="Q21" s="47">
        <f>SUMIF('KPI2 Drivers'!B:B,DUPLICATE!O21,'KPI2 Drivers'!L:L)</f>
        <v>20</v>
      </c>
      <c r="R21" s="58">
        <f>SUMIF('KPI2 Drivers'!B:B,DUPLICATE!O21,'KPI2 Drivers'!D:D)</f>
        <v>38</v>
      </c>
      <c r="S21" s="57">
        <f>SUMIF('KPI2 Drivers'!B:B,DUPLICATE!O21,'KPI2 Drivers'!E:E)</f>
        <v>0</v>
      </c>
      <c r="T21" s="126">
        <f>SUMIF('KPI2 Drivers'!B:B,DUPLICATE!O21,'KPI2 Drivers'!M:M)</f>
        <v>0</v>
      </c>
      <c r="U21" s="94">
        <f t="shared" si="15"/>
        <v>1</v>
      </c>
      <c r="V21" s="95">
        <f t="shared" si="16"/>
        <v>-0.47368421052631576</v>
      </c>
      <c r="X21" s="191" t="s">
        <v>30</v>
      </c>
      <c r="Y21" s="179">
        <f>VLOOKUP($X21,'KPI3 Maintenance'!$B:$AE,Y$10,0)</f>
        <v>0</v>
      </c>
      <c r="Z21" s="180">
        <f>VLOOKUP($X21,'KPI3 Maintenance'!$B:$AE,Z$10,0)</f>
        <v>0</v>
      </c>
      <c r="AA21" s="180">
        <f>VLOOKUP($X21,'KPI3 Maintenance'!$B:$AE,AA$10,0)</f>
        <v>0</v>
      </c>
      <c r="AB21" s="180">
        <f>VLOOKUP($X21,'KPI3 Maintenance'!$B:$AE,AB$10,0)</f>
        <v>0</v>
      </c>
      <c r="AC21" s="180">
        <f>VLOOKUP($X21,'KPI3 Maintenance'!$B:$AE,AC$10,0)</f>
        <v>0</v>
      </c>
      <c r="AD21" s="180">
        <f>VLOOKUP($X21,'KPI3 Maintenance'!$B:$AE,AD$10,0)</f>
        <v>0</v>
      </c>
      <c r="AE21" s="180">
        <f>VLOOKUP($X21,'KPI3 Maintenance'!$B:$AE,AE$10,0)</f>
        <v>0</v>
      </c>
      <c r="AF21" s="180">
        <f>VLOOKUP($X21,'KPI3 Maintenance'!$B:$AE,AF$10,0)</f>
        <v>0</v>
      </c>
      <c r="AG21" s="190">
        <f>VLOOKUP($X21,'KPI3 Maintenance'!$B:$AE,AG$10,0)</f>
        <v>0</v>
      </c>
      <c r="AH21"/>
    </row>
    <row r="22" spans="1:34">
      <c r="A22" s="1">
        <v>9</v>
      </c>
      <c r="B22" s="168" t="s">
        <v>31</v>
      </c>
      <c r="C22" s="57">
        <f>SUMIFS('KPI0 Assets reporting'!$I:$I,'KPI0 Assets reporting'!$D:$D,DUPLICATE!$B22,'KPI0 Assets reporting'!$F:$F,"IN")</f>
        <v>0</v>
      </c>
      <c r="D22" s="46">
        <f>SUMIF('KPI1 Fleet asset'!B:B,DUPLICATE!B22,'KPI1 Fleet asset'!F:F)</f>
        <v>0</v>
      </c>
      <c r="E22" s="47">
        <f>SUMIFS(
'KPI0 Assets reporting'!$L:$L,
'KPI0 Assets reporting'!$D:$D,DUPLICATE!$B22,'KPI0 Assets reporting'!$F:$F,"IN")</f>
        <v>0</v>
      </c>
      <c r="F22" s="47">
        <f>SUMIF('KPI1 Fleet asset'!$B:$B,DUPLICATE!$B22,
'KPI1 Fleet asset'!$L:$L)</f>
        <v>0</v>
      </c>
      <c r="G22" s="46">
        <f>SUMIF('KPI0 Assets reporting'!$D:$D,DUPLICATE!$B22,'KPI0 Assets reporting'!$I:$I)</f>
        <v>19</v>
      </c>
      <c r="H22" s="66">
        <f>SUMIF('KPI1 Fleet asset'!$B:$B,DUPLICATE!$B22,'KPI1 Fleet asset'!$D:$D)</f>
        <v>152</v>
      </c>
      <c r="I22" s="70">
        <f t="shared" si="13"/>
        <v>0</v>
      </c>
      <c r="J22" s="71">
        <f t="shared" si="13"/>
        <v>0</v>
      </c>
      <c r="K22" s="60">
        <f t="shared" si="14"/>
        <v>-1</v>
      </c>
      <c r="L22" s="71">
        <f t="shared" si="14"/>
        <v>-1</v>
      </c>
      <c r="M22" s="168"/>
      <c r="O22" s="104" t="s">
        <v>31</v>
      </c>
      <c r="P22" s="57">
        <f>SUMIF('KPI2 Drivers'!B:B,DUPLICATE!O22,'KPI2 Drivers'!F:F)</f>
        <v>0</v>
      </c>
      <c r="Q22" s="47">
        <f>SUMIF('KPI2 Drivers'!B:B,DUPLICATE!O22,'KPI2 Drivers'!L:L)</f>
        <v>0</v>
      </c>
      <c r="R22" s="58">
        <f>SUMIF('KPI2 Drivers'!B:B,DUPLICATE!O22,'KPI2 Drivers'!D:D)</f>
        <v>15</v>
      </c>
      <c r="S22" s="57">
        <f>SUMIF('KPI2 Drivers'!B:B,DUPLICATE!O22,'KPI2 Drivers'!E:E)</f>
        <v>0</v>
      </c>
      <c r="T22" s="126">
        <f>SUMIF('KPI2 Drivers'!B:B,DUPLICATE!O22,'KPI2 Drivers'!M:M)</f>
        <v>0</v>
      </c>
      <c r="U22" s="94">
        <f t="shared" si="15"/>
        <v>0</v>
      </c>
      <c r="V22" s="95">
        <f t="shared" si="16"/>
        <v>-1</v>
      </c>
      <c r="X22" s="191" t="s">
        <v>31</v>
      </c>
      <c r="Y22" s="179">
        <f>VLOOKUP($X22,'KPI3 Maintenance'!$B:$AE,Y$10,0)</f>
        <v>0</v>
      </c>
      <c r="Z22" s="180">
        <f>VLOOKUP($X22,'KPI3 Maintenance'!$B:$AE,Z$10,0)</f>
        <v>0</v>
      </c>
      <c r="AA22" s="180">
        <f>VLOOKUP($X22,'KPI3 Maintenance'!$B:$AE,AA$10,0)</f>
        <v>0</v>
      </c>
      <c r="AB22" s="180">
        <f>VLOOKUP($X22,'KPI3 Maintenance'!$B:$AE,AB$10,0)</f>
        <v>0</v>
      </c>
      <c r="AC22" s="180">
        <f>VLOOKUP($X22,'KPI3 Maintenance'!$B:$AE,AC$10,0)</f>
        <v>0</v>
      </c>
      <c r="AD22" s="180">
        <f>VLOOKUP($X22,'KPI3 Maintenance'!$B:$AE,AD$10,0)</f>
        <v>0</v>
      </c>
      <c r="AE22" s="180">
        <f>VLOOKUP($X22,'KPI3 Maintenance'!$B:$AE,AE$10,0)</f>
        <v>0</v>
      </c>
      <c r="AF22" s="180">
        <f>VLOOKUP($X22,'KPI3 Maintenance'!$B:$AE,AF$10,0)</f>
        <v>0</v>
      </c>
      <c r="AG22" s="190">
        <f>VLOOKUP($X22,'KPI3 Maintenance'!$B:$AE,AG$10,0)</f>
        <v>0</v>
      </c>
      <c r="AH22"/>
    </row>
    <row r="23" spans="1:34">
      <c r="A23" s="1">
        <v>10</v>
      </c>
      <c r="B23" s="168" t="s">
        <v>32</v>
      </c>
      <c r="C23" s="57">
        <f>SUMIFS('KPI0 Assets reporting'!$I:$I,'KPI0 Assets reporting'!$D:$D,DUPLICATE!$B23,'KPI0 Assets reporting'!$F:$F,"IN")</f>
        <v>10</v>
      </c>
      <c r="D23" s="46">
        <f>SUMIF('KPI1 Fleet asset'!B:B,DUPLICATE!B23,'KPI1 Fleet asset'!F:F)</f>
        <v>71</v>
      </c>
      <c r="E23" s="47">
        <f>SUMIFS(
'KPI0 Assets reporting'!$L:$L,
'KPI0 Assets reporting'!$D:$D,DUPLICATE!$B23,'KPI0 Assets reporting'!$F:$F,"IN")</f>
        <v>11</v>
      </c>
      <c r="F23" s="47">
        <f>SUMIF('KPI1 Fleet asset'!$B:$B,DUPLICATE!$B23,
'KPI1 Fleet asset'!$L:$L)</f>
        <v>82</v>
      </c>
      <c r="G23" s="46">
        <f>SUMIF('KPI0 Assets reporting'!$D:$D,DUPLICATE!$B23,'KPI0 Assets reporting'!$I:$I)</f>
        <v>89</v>
      </c>
      <c r="H23" s="66">
        <f>SUMIF('KPI1 Fleet asset'!$B:$B,DUPLICATE!$B23,'KPI1 Fleet asset'!$D:$D)</f>
        <v>712</v>
      </c>
      <c r="I23" s="70">
        <f t="shared" si="13"/>
        <v>9.0909090909090912E-2</v>
      </c>
      <c r="J23" s="71">
        <f t="shared" si="13"/>
        <v>0.13414634146341464</v>
      </c>
      <c r="K23" s="60">
        <f t="shared" si="14"/>
        <v>-0.8764044943820225</v>
      </c>
      <c r="L23" s="71">
        <f t="shared" si="14"/>
        <v>-0.8848314606741573</v>
      </c>
      <c r="M23" s="168"/>
      <c r="O23" s="104" t="s">
        <v>32</v>
      </c>
      <c r="P23" s="57">
        <f>SUMIF('KPI2 Drivers'!B:B,DUPLICATE!O23,'KPI2 Drivers'!F:F)</f>
        <v>0</v>
      </c>
      <c r="Q23" s="47">
        <f>SUMIF('KPI2 Drivers'!B:B,DUPLICATE!O23,'KPI2 Drivers'!L:L)</f>
        <v>2</v>
      </c>
      <c r="R23" s="58">
        <f>SUMIF('KPI2 Drivers'!B:B,DUPLICATE!O23,'KPI2 Drivers'!D:D)</f>
        <v>65</v>
      </c>
      <c r="S23" s="57">
        <f>SUMIF('KPI2 Drivers'!B:B,DUPLICATE!O23,'KPI2 Drivers'!E:E)</f>
        <v>0</v>
      </c>
      <c r="T23" s="126">
        <f>SUMIF('KPI2 Drivers'!B:B,DUPLICATE!O23,'KPI2 Drivers'!M:M)</f>
        <v>0</v>
      </c>
      <c r="U23" s="94">
        <f t="shared" si="15"/>
        <v>1</v>
      </c>
      <c r="V23" s="95">
        <f t="shared" si="16"/>
        <v>-0.96923076923076923</v>
      </c>
      <c r="X23" s="191" t="s">
        <v>32</v>
      </c>
      <c r="Y23" s="179">
        <f>VLOOKUP($X23,'KPI3 Maintenance'!$B:$AE,Y$10,0)</f>
        <v>0</v>
      </c>
      <c r="Z23" s="180">
        <f>VLOOKUP($X23,'KPI3 Maintenance'!$B:$AE,Z$10,0)</f>
        <v>0</v>
      </c>
      <c r="AA23" s="180">
        <f>VLOOKUP($X23,'KPI3 Maintenance'!$B:$AE,AA$10,0)</f>
        <v>0</v>
      </c>
      <c r="AB23" s="180">
        <f>VLOOKUP($X23,'KPI3 Maintenance'!$B:$AE,AB$10,0)</f>
        <v>0</v>
      </c>
      <c r="AC23" s="180">
        <f>VLOOKUP($X23,'KPI3 Maintenance'!$B:$AE,AC$10,0)</f>
        <v>0</v>
      </c>
      <c r="AD23" s="180">
        <f>VLOOKUP($X23,'KPI3 Maintenance'!$B:$AE,AD$10,0)</f>
        <v>0</v>
      </c>
      <c r="AE23" s="180">
        <f>VLOOKUP($X23,'KPI3 Maintenance'!$B:$AE,AE$10,0)</f>
        <v>0</v>
      </c>
      <c r="AF23" s="180">
        <f>VLOOKUP($X23,'KPI3 Maintenance'!$B:$AE,AF$10,0)</f>
        <v>0</v>
      </c>
      <c r="AG23" s="190">
        <f>VLOOKUP($X23,'KPI3 Maintenance'!$B:$AE,AG$10,0)</f>
        <v>0</v>
      </c>
      <c r="AH23"/>
    </row>
    <row r="24" spans="1:34" ht="15" thickBot="1">
      <c r="A24" s="1">
        <v>11</v>
      </c>
      <c r="B24" s="169" t="s">
        <v>33</v>
      </c>
      <c r="C24" s="50">
        <f>SUMIFS('KPI0 Assets reporting'!$I:$I,'KPI0 Assets reporting'!$D:$D,DUPLICATE!$B24,'KPI0 Assets reporting'!$F:$F,"IN")</f>
        <v>5</v>
      </c>
      <c r="D24" s="51">
        <f>SUMIF('KPI1 Fleet asset'!B:B,DUPLICATE!B24,'KPI1 Fleet asset'!F:F)</f>
        <v>37</v>
      </c>
      <c r="E24" s="59">
        <f>SUMIFS(
'KPI0 Assets reporting'!$L:$L,
'KPI0 Assets reporting'!$D:$D,DUPLICATE!$B24,'KPI0 Assets reporting'!$F:$F,"IN")</f>
        <v>5</v>
      </c>
      <c r="F24" s="59">
        <f>SUMIF('KPI1 Fleet asset'!$B:$B,DUPLICATE!$B24,
'KPI1 Fleet asset'!$L:$L)</f>
        <v>37</v>
      </c>
      <c r="G24" s="51">
        <f>SUMIF('KPI0 Assets reporting'!$D:$D,DUPLICATE!$B24,'KPI0 Assets reporting'!$I:$I)</f>
        <v>85</v>
      </c>
      <c r="H24" s="64">
        <f>SUMIF('KPI1 Fleet asset'!$B:$B,DUPLICATE!$B24,'KPI1 Fleet asset'!$D:$D)</f>
        <v>680</v>
      </c>
      <c r="I24" s="72">
        <f t="shared" si="13"/>
        <v>0</v>
      </c>
      <c r="J24" s="73">
        <f t="shared" si="13"/>
        <v>0</v>
      </c>
      <c r="K24" s="146">
        <f t="shared" si="14"/>
        <v>-0.94117647058823528</v>
      </c>
      <c r="L24" s="73">
        <f t="shared" si="14"/>
        <v>-0.94558823529411762</v>
      </c>
      <c r="M24" s="169"/>
      <c r="O24" s="105" t="s">
        <v>33</v>
      </c>
      <c r="P24" s="50">
        <f>SUMIF('KPI2 Drivers'!B:B,DUPLICATE!O24,'KPI2 Drivers'!F:F)</f>
        <v>0</v>
      </c>
      <c r="Q24" s="59">
        <f>SUMIF('KPI2 Drivers'!B:B,DUPLICATE!O24,'KPI2 Drivers'!L:L)</f>
        <v>0</v>
      </c>
      <c r="R24" s="55">
        <f>SUMIF('KPI2 Drivers'!B:B,DUPLICATE!O24,'KPI2 Drivers'!D:D)</f>
        <v>6</v>
      </c>
      <c r="S24" s="50">
        <f>SUMIF('KPI2 Drivers'!B:B,DUPLICATE!O24,'KPI2 Drivers'!E:E)</f>
        <v>0</v>
      </c>
      <c r="T24" s="127">
        <f>SUMIF('KPI2 Drivers'!B:B,DUPLICATE!O24,'KPI2 Drivers'!M:M)</f>
        <v>0</v>
      </c>
      <c r="U24" s="96">
        <f t="shared" si="15"/>
        <v>0</v>
      </c>
      <c r="V24" s="97">
        <f t="shared" si="16"/>
        <v>-1</v>
      </c>
      <c r="X24" s="192" t="s">
        <v>33</v>
      </c>
      <c r="Y24" s="193">
        <f>VLOOKUP($X24,'KPI3 Maintenance'!$B:$AE,Y$10,0)</f>
        <v>0</v>
      </c>
      <c r="Z24" s="194">
        <f>VLOOKUP($X24,'KPI3 Maintenance'!$B:$AE,Z$10,0)</f>
        <v>0</v>
      </c>
      <c r="AA24" s="194">
        <f>VLOOKUP($X24,'KPI3 Maintenance'!$B:$AE,AA$10,0)</f>
        <v>0</v>
      </c>
      <c r="AB24" s="194">
        <f>VLOOKUP($X24,'KPI3 Maintenance'!$B:$AE,AB$10,0)</f>
        <v>0</v>
      </c>
      <c r="AC24" s="194">
        <f>VLOOKUP($X24,'KPI3 Maintenance'!$B:$AE,AC$10,0)</f>
        <v>0</v>
      </c>
      <c r="AD24" s="194">
        <f>VLOOKUP($X24,'KPI3 Maintenance'!$B:$AE,AD$10,0)</f>
        <v>0</v>
      </c>
      <c r="AE24" s="194">
        <f>VLOOKUP($X24,'KPI3 Maintenance'!$B:$AE,AE$10,0)</f>
        <v>0</v>
      </c>
      <c r="AF24" s="194">
        <f>VLOOKUP($X24,'KPI3 Maintenance'!$B:$AE,AF$10,0)</f>
        <v>0</v>
      </c>
      <c r="AG24" s="195">
        <f>VLOOKUP($X24,'KPI3 Maintenance'!$B:$AE,AG$10,0)</f>
        <v>0</v>
      </c>
      <c r="AH24"/>
    </row>
    <row r="25" spans="1:34" ht="15" thickBot="1">
      <c r="E25" s="45"/>
      <c r="F25" s="45"/>
      <c r="Y25"/>
      <c r="Z25"/>
      <c r="AA25"/>
      <c r="AB25"/>
      <c r="AC25"/>
      <c r="AD25"/>
      <c r="AE25"/>
      <c r="AF25"/>
      <c r="AG25"/>
      <c r="AH25"/>
    </row>
    <row r="26" spans="1:34" ht="28.8">
      <c r="C26" s="235" t="s">
        <v>4</v>
      </c>
      <c r="D26" s="236"/>
      <c r="E26" s="237">
        <v>44013</v>
      </c>
      <c r="F26" s="238"/>
      <c r="G26" s="236" t="s">
        <v>5</v>
      </c>
      <c r="H26" s="239"/>
      <c r="I26" s="240" t="s">
        <v>6</v>
      </c>
      <c r="J26" s="241"/>
      <c r="K26" s="240" t="s">
        <v>7</v>
      </c>
      <c r="L26" s="241"/>
      <c r="M26" s="242" t="s">
        <v>118</v>
      </c>
      <c r="P26" s="107" t="s">
        <v>4</v>
      </c>
      <c r="Q26" s="214">
        <v>44013</v>
      </c>
      <c r="R26" s="111" t="s">
        <v>5</v>
      </c>
      <c r="S26" s="102" t="s">
        <v>8</v>
      </c>
      <c r="T26" s="214">
        <v>43952</v>
      </c>
      <c r="U26" s="215" t="s">
        <v>6</v>
      </c>
      <c r="V26" s="150" t="s">
        <v>7</v>
      </c>
      <c r="Y26" s="232" t="s">
        <v>129</v>
      </c>
      <c r="Z26" s="233"/>
      <c r="AA26" s="233"/>
      <c r="AB26" s="233"/>
      <c r="AC26" s="233"/>
      <c r="AD26" s="233"/>
      <c r="AE26" s="233"/>
      <c r="AF26" s="233"/>
      <c r="AG26" s="234"/>
      <c r="AH26"/>
    </row>
    <row r="27" spans="1:34" ht="28.8">
      <c r="C27" s="50" t="s">
        <v>127</v>
      </c>
      <c r="D27" s="51" t="s">
        <v>10</v>
      </c>
      <c r="E27" s="51" t="s">
        <v>128</v>
      </c>
      <c r="F27" s="51" t="s">
        <v>11</v>
      </c>
      <c r="G27" s="51" t="s">
        <v>9</v>
      </c>
      <c r="H27" s="64" t="s">
        <v>10</v>
      </c>
      <c r="I27" s="67" t="s">
        <v>127</v>
      </c>
      <c r="J27" s="63" t="s">
        <v>11</v>
      </c>
      <c r="K27" s="67" t="s">
        <v>127</v>
      </c>
      <c r="L27" s="63" t="s">
        <v>11</v>
      </c>
      <c r="M27" s="242"/>
      <c r="P27" s="108" t="s">
        <v>12</v>
      </c>
      <c r="Q27" s="109" t="s">
        <v>13</v>
      </c>
      <c r="R27" s="112" t="s">
        <v>14</v>
      </c>
      <c r="S27" s="151" t="s">
        <v>15</v>
      </c>
      <c r="T27" s="106" t="s">
        <v>16</v>
      </c>
      <c r="U27" s="67" t="s">
        <v>14</v>
      </c>
      <c r="V27" s="152" t="s">
        <v>14</v>
      </c>
      <c r="Y27" s="207">
        <v>43922</v>
      </c>
      <c r="Z27" s="207">
        <v>43952</v>
      </c>
      <c r="AA27" s="207">
        <v>43983</v>
      </c>
      <c r="AB27" s="207">
        <v>44013</v>
      </c>
      <c r="AC27" s="207">
        <v>44044</v>
      </c>
      <c r="AD27" s="207">
        <v>44075</v>
      </c>
      <c r="AE27" s="207">
        <v>44105</v>
      </c>
      <c r="AF27" s="207">
        <v>44136</v>
      </c>
      <c r="AG27" s="207">
        <v>44166</v>
      </c>
      <c r="AH27"/>
    </row>
    <row r="28" spans="1:34" ht="29.4" thickBot="1">
      <c r="A28" s="170" t="s">
        <v>117</v>
      </c>
      <c r="B28" s="86" t="s">
        <v>18</v>
      </c>
      <c r="C28" s="87">
        <f>SUM(C29:C42)</f>
        <v>223</v>
      </c>
      <c r="D28" s="87">
        <f t="shared" ref="D28:H28" si="19">SUM(D29:D42)</f>
        <v>2121</v>
      </c>
      <c r="E28" s="87">
        <f t="shared" si="19"/>
        <v>336</v>
      </c>
      <c r="F28" s="87">
        <f t="shared" si="19"/>
        <v>2228</v>
      </c>
      <c r="G28" s="87">
        <f t="shared" si="19"/>
        <v>900</v>
      </c>
      <c r="H28" s="149">
        <f t="shared" si="19"/>
        <v>7200</v>
      </c>
      <c r="I28" s="147">
        <f t="shared" ref="I28:J42" si="20">IFERROR((ABS((C28-E28)/E28)),0)</f>
        <v>0.33630952380952384</v>
      </c>
      <c r="J28" s="85">
        <f t="shared" si="20"/>
        <v>4.8025134649910234E-2</v>
      </c>
      <c r="K28" s="144">
        <f t="shared" ref="K28:L42" si="21">IFERROR((E28-G28)/G28,0)</f>
        <v>-0.62666666666666671</v>
      </c>
      <c r="L28" s="85">
        <f t="shared" si="21"/>
        <v>-0.69055555555555559</v>
      </c>
      <c r="M28" s="242"/>
      <c r="O28" s="135" t="s">
        <v>18</v>
      </c>
      <c r="P28" s="136">
        <f>SUM(P29:P40)</f>
        <v>0</v>
      </c>
      <c r="Q28" s="87">
        <f t="shared" ref="Q28:T28" si="22">SUM(Q29:Q40)</f>
        <v>0</v>
      </c>
      <c r="R28" s="137">
        <f t="shared" si="22"/>
        <v>211</v>
      </c>
      <c r="S28" s="136">
        <f t="shared" si="22"/>
        <v>0</v>
      </c>
      <c r="T28" s="87">
        <f t="shared" si="22"/>
        <v>0</v>
      </c>
      <c r="U28" s="84">
        <f t="shared" ref="U28:U42" si="23">IFERROR((ABS((P28-Q28)/Q28)),0)</f>
        <v>0</v>
      </c>
      <c r="V28" s="85">
        <f t="shared" ref="V28:V42" si="24">IFERROR((Q28-R28)/R28,0)</f>
        <v>-1</v>
      </c>
      <c r="X28" s="196" t="s">
        <v>18</v>
      </c>
      <c r="Y28" s="197">
        <f t="shared" ref="Y28:Z28" si="25">AVERAGE(Y29:Y39)</f>
        <v>1.9886363636363636E-2</v>
      </c>
      <c r="Z28" s="197">
        <f t="shared" si="25"/>
        <v>5.5570953436807097E-2</v>
      </c>
      <c r="AA28" s="197">
        <f>AVERAGE(AA29:AA39)</f>
        <v>5.5465367965367968E-2</v>
      </c>
      <c r="AB28" s="197">
        <f t="shared" ref="AB28:AG28" si="26">AVERAGE(AB29:AB39)</f>
        <v>3.9096320346320351E-2</v>
      </c>
      <c r="AC28" s="197">
        <f t="shared" si="26"/>
        <v>0</v>
      </c>
      <c r="AD28" s="197">
        <f t="shared" si="26"/>
        <v>0</v>
      </c>
      <c r="AE28" s="197">
        <f t="shared" si="26"/>
        <v>0</v>
      </c>
      <c r="AF28" s="197">
        <f t="shared" si="26"/>
        <v>0</v>
      </c>
      <c r="AG28" s="197">
        <f t="shared" si="26"/>
        <v>0</v>
      </c>
      <c r="AH28"/>
    </row>
    <row r="29" spans="1:34">
      <c r="A29" s="1">
        <v>1</v>
      </c>
      <c r="B29" s="167" t="s">
        <v>34</v>
      </c>
      <c r="C29" s="100">
        <f>SUMIFS('KPI0 Assets reporting'!$I:$I,'KPI0 Assets reporting'!$D:$D,DUPLICATE!$B29,'KPI0 Assets reporting'!$F:$F,"IN")</f>
        <v>0</v>
      </c>
      <c r="D29" s="101">
        <f>SUMIF('KPI1 Fleet asset'!B:B,DUPLICATE!B29,'KPI1 Fleet asset'!F:F)</f>
        <v>0</v>
      </c>
      <c r="E29" s="124">
        <f>SUMIFS(
'KPI0 Assets reporting'!$L:$L,
'KPI0 Assets reporting'!$D:$D,DUPLICATE!$B29,'KPI0 Assets reporting'!$F:$F,"IN")</f>
        <v>6</v>
      </c>
      <c r="F29" s="124">
        <f>SUMIF('KPI1 Fleet asset'!$B:$B,DUPLICATE!$B29,
'KPI1 Fleet asset'!$L:$L)</f>
        <v>42</v>
      </c>
      <c r="G29" s="101">
        <f>SUMIF('KPI0 Assets reporting'!$D:$D,DUPLICATE!$B29,'KPI0 Assets reporting'!$I:$I)</f>
        <v>18</v>
      </c>
      <c r="H29" s="143">
        <f>SUMIF('KPI1 Fleet asset'!$B:$B,DUPLICATE!$B29,'KPI1 Fleet asset'!$D:$D)</f>
        <v>144</v>
      </c>
      <c r="I29" s="140">
        <f t="shared" si="20"/>
        <v>1</v>
      </c>
      <c r="J29" s="141">
        <f t="shared" si="20"/>
        <v>1</v>
      </c>
      <c r="K29" s="145">
        <f t="shared" si="21"/>
        <v>-0.66666666666666663</v>
      </c>
      <c r="L29" s="141">
        <f t="shared" si="21"/>
        <v>-0.70833333333333337</v>
      </c>
      <c r="M29" s="167" t="s">
        <v>121</v>
      </c>
      <c r="O29" s="103" t="s">
        <v>34</v>
      </c>
      <c r="P29" s="100">
        <f>SUMIF('KPI2 Drivers'!B:B,DUPLICATE!O29,'KPI2 Drivers'!F:F)</f>
        <v>0</v>
      </c>
      <c r="Q29" s="124">
        <f>SUMIF('KPI2 Drivers'!B:B,DUPLICATE!O29,'KPI2 Drivers'!L:L)</f>
        <v>0</v>
      </c>
      <c r="R29" s="131">
        <f>SUMIF('KPI2 Drivers'!B:B,DUPLICATE!O29,'KPI2 Drivers'!D:D)</f>
        <v>16</v>
      </c>
      <c r="S29" s="100">
        <f>SUMIF('KPI2 Drivers'!B:B,DUPLICATE!O29,'KPI2 Drivers'!E:E)</f>
        <v>0</v>
      </c>
      <c r="T29" s="125">
        <f>SUMIF('KPI2 Drivers'!B:B,DUPLICATE!O29,'KPI2 Drivers'!M:M)</f>
        <v>0</v>
      </c>
      <c r="U29" s="92">
        <f t="shared" si="23"/>
        <v>0</v>
      </c>
      <c r="V29" s="93">
        <f t="shared" si="24"/>
        <v>-1</v>
      </c>
      <c r="X29" s="198" t="s">
        <v>34</v>
      </c>
      <c r="Y29" s="199">
        <f>VLOOKUP($X29,'KPI3 Maintenance'!$B:$AE,Y$10,0)</f>
        <v>0</v>
      </c>
      <c r="Z29" s="200">
        <f>VLOOKUP($X29,'KPI3 Maintenance'!$B:$AE,Z$10,0)</f>
        <v>0</v>
      </c>
      <c r="AA29" s="200">
        <f>VLOOKUP($X29,'KPI3 Maintenance'!$B:$AE,AA$10,0)</f>
        <v>0</v>
      </c>
      <c r="AB29" s="200">
        <f>VLOOKUP($X29,'KPI3 Maintenance'!$B:$AE,AB$10,0)</f>
        <v>0</v>
      </c>
      <c r="AC29" s="200">
        <f>VLOOKUP($X29,'KPI3 Maintenance'!$B:$AE,AC$10,0)</f>
        <v>0</v>
      </c>
      <c r="AD29" s="200">
        <f>VLOOKUP($X29,'KPI3 Maintenance'!$B:$AE,AD$10,0)</f>
        <v>0</v>
      </c>
      <c r="AE29" s="200">
        <f>VLOOKUP($X29,'KPI3 Maintenance'!$B:$AE,AE$10,0)</f>
        <v>0</v>
      </c>
      <c r="AF29" s="200">
        <f>VLOOKUP($X29,'KPI3 Maintenance'!$B:$AE,AF$10,0)</f>
        <v>0</v>
      </c>
      <c r="AG29" s="201">
        <f>VLOOKUP($X29,'KPI3 Maintenance'!$B:$AE,AG$10,0)</f>
        <v>0</v>
      </c>
      <c r="AH29"/>
    </row>
    <row r="30" spans="1:34">
      <c r="A30" s="1">
        <f>A29+1</f>
        <v>2</v>
      </c>
      <c r="B30" s="168" t="s">
        <v>35</v>
      </c>
      <c r="C30" s="57">
        <f>SUMIFS('KPI0 Assets reporting'!$I:$I,'KPI0 Assets reporting'!$D:$D,DUPLICATE!$B30,'KPI0 Assets reporting'!$F:$F,"IN")</f>
        <v>8</v>
      </c>
      <c r="D30" s="46">
        <f>SUMIF('KPI1 Fleet asset'!B:B,DUPLICATE!B30,'KPI1 Fleet asset'!F:F)</f>
        <v>52</v>
      </c>
      <c r="E30" s="47">
        <f>SUMIFS(
'KPI0 Assets reporting'!$L:$L,
'KPI0 Assets reporting'!$D:$D,DUPLICATE!$B30,'KPI0 Assets reporting'!$F:$F,"IN")</f>
        <v>8</v>
      </c>
      <c r="F30" s="47">
        <f>SUMIF('KPI1 Fleet asset'!$B:$B,DUPLICATE!$B30,
'KPI1 Fleet asset'!$J:$J)</f>
        <v>52</v>
      </c>
      <c r="G30" s="46">
        <f>SUMIF('KPI0 Assets reporting'!$D:$D,DUPLICATE!$B30,'KPI0 Assets reporting'!$I:$I)</f>
        <v>74</v>
      </c>
      <c r="H30" s="66">
        <f>SUMIF('KPI1 Fleet asset'!$B:$B,DUPLICATE!$B30,'KPI1 Fleet asset'!$D:$D)</f>
        <v>592</v>
      </c>
      <c r="I30" s="70">
        <f t="shared" si="20"/>
        <v>0</v>
      </c>
      <c r="J30" s="71">
        <f t="shared" si="20"/>
        <v>0</v>
      </c>
      <c r="K30" s="60">
        <f t="shared" si="21"/>
        <v>-0.89189189189189189</v>
      </c>
      <c r="L30" s="71">
        <f t="shared" si="21"/>
        <v>-0.91216216216216217</v>
      </c>
      <c r="M30" s="168"/>
      <c r="O30" s="104" t="s">
        <v>35</v>
      </c>
      <c r="P30" s="57">
        <f>SUMIF('KPI2 Drivers'!B:B,DUPLICATE!O30,'KPI2 Drivers'!F:F)</f>
        <v>0</v>
      </c>
      <c r="Q30" s="47">
        <f>SUMIF('KPI2 Drivers'!B:B,DUPLICATE!O30,'KPI2 Drivers'!L:L)</f>
        <v>0</v>
      </c>
      <c r="R30" s="58">
        <f>SUMIF('KPI2 Drivers'!B:B,DUPLICATE!O30,'KPI2 Drivers'!D:D)</f>
        <v>32</v>
      </c>
      <c r="S30" s="57">
        <f>SUMIF('KPI2 Drivers'!B:B,DUPLICATE!O30,'KPI2 Drivers'!E:E)</f>
        <v>0</v>
      </c>
      <c r="T30" s="126">
        <f>SUMIF('KPI2 Drivers'!B:B,DUPLICATE!O30,'KPI2 Drivers'!M:M)</f>
        <v>0</v>
      </c>
      <c r="U30" s="94">
        <f t="shared" si="23"/>
        <v>0</v>
      </c>
      <c r="V30" s="95">
        <f t="shared" si="24"/>
        <v>-1</v>
      </c>
      <c r="X30" s="6" t="s">
        <v>35</v>
      </c>
      <c r="Y30" s="179">
        <f>VLOOKUP($X30,'KPI3 Maintenance'!$B:$AE,Y$10,0)</f>
        <v>0</v>
      </c>
      <c r="Z30" s="180">
        <f>VLOOKUP($X30,'KPI3 Maintenance'!$B:$AE,Z$10,0)</f>
        <v>0</v>
      </c>
      <c r="AA30" s="180">
        <f>VLOOKUP($X30,'KPI3 Maintenance'!$B:$AE,AA$10,0)</f>
        <v>0</v>
      </c>
      <c r="AB30" s="180">
        <f>VLOOKUP($X30,'KPI3 Maintenance'!$B:$AE,AB$10,0)</f>
        <v>0</v>
      </c>
      <c r="AC30" s="180">
        <f>VLOOKUP($X30,'KPI3 Maintenance'!$B:$AE,AC$10,0)</f>
        <v>0</v>
      </c>
      <c r="AD30" s="180">
        <f>VLOOKUP($X30,'KPI3 Maintenance'!$B:$AE,AD$10,0)</f>
        <v>0</v>
      </c>
      <c r="AE30" s="180">
        <f>VLOOKUP($X30,'KPI3 Maintenance'!$B:$AE,AE$10,0)</f>
        <v>0</v>
      </c>
      <c r="AF30" s="180">
        <f>VLOOKUP($X30,'KPI3 Maintenance'!$B:$AE,AF$10,0)</f>
        <v>0</v>
      </c>
      <c r="AG30" s="190">
        <f>VLOOKUP($X30,'KPI3 Maintenance'!$B:$AE,AG$10,0)</f>
        <v>0</v>
      </c>
      <c r="AH30"/>
    </row>
    <row r="31" spans="1:34">
      <c r="A31" s="1">
        <f t="shared" ref="A31:A42" si="27">A30+1</f>
        <v>3</v>
      </c>
      <c r="B31" s="168" t="s">
        <v>36</v>
      </c>
      <c r="C31" s="57">
        <f>SUMIFS('KPI0 Assets reporting'!$I:$I,'KPI0 Assets reporting'!$D:$D,DUPLICATE!$B31,'KPI0 Assets reporting'!$F:$F,"IN")</f>
        <v>0</v>
      </c>
      <c r="D31" s="46">
        <f>SUMIF('KPI1 Fleet asset'!B:B,DUPLICATE!B31,'KPI1 Fleet asset'!F:F)</f>
        <v>0</v>
      </c>
      <c r="E31" s="47">
        <f>SUMIFS(
'KPI0 Assets reporting'!$L:$L,
'KPI0 Assets reporting'!$D:$D,DUPLICATE!$B31,'KPI0 Assets reporting'!$F:$F,"IN")</f>
        <v>0</v>
      </c>
      <c r="F31" s="47">
        <f>SUMIF('KPI1 Fleet asset'!$B:$B,DUPLICATE!$B31,
'KPI1 Fleet asset'!$J:$J)</f>
        <v>0</v>
      </c>
      <c r="G31" s="46">
        <f>SUMIF('KPI0 Assets reporting'!$D:$D,DUPLICATE!$B31,'KPI0 Assets reporting'!$I:$I)</f>
        <v>8</v>
      </c>
      <c r="H31" s="66">
        <f>SUMIF('KPI1 Fleet asset'!$B:$B,DUPLICATE!$B31,'KPI1 Fleet asset'!$D:$D)</f>
        <v>64</v>
      </c>
      <c r="I31" s="70">
        <f t="shared" si="20"/>
        <v>0</v>
      </c>
      <c r="J31" s="71">
        <f t="shared" si="20"/>
        <v>0</v>
      </c>
      <c r="K31" s="60">
        <f t="shared" si="21"/>
        <v>-1</v>
      </c>
      <c r="L31" s="71">
        <f t="shared" si="21"/>
        <v>-1</v>
      </c>
      <c r="M31" s="168" t="s">
        <v>122</v>
      </c>
      <c r="O31" s="104" t="s">
        <v>36</v>
      </c>
      <c r="P31" s="57">
        <f>SUMIF('KPI2 Drivers'!B:B,DUPLICATE!O31,'KPI2 Drivers'!F:F)</f>
        <v>0</v>
      </c>
      <c r="Q31" s="47">
        <f>SUMIF('KPI2 Drivers'!B:B,DUPLICATE!O31,'KPI2 Drivers'!L:L)</f>
        <v>0</v>
      </c>
      <c r="R31" s="58">
        <f>SUMIF('KPI2 Drivers'!B:B,DUPLICATE!O31,'KPI2 Drivers'!D:D)</f>
        <v>7</v>
      </c>
      <c r="S31" s="57">
        <f>SUMIF('KPI2 Drivers'!B:B,DUPLICATE!O31,'KPI2 Drivers'!E:E)</f>
        <v>0</v>
      </c>
      <c r="T31" s="126">
        <f>SUMIF('KPI2 Drivers'!B:B,DUPLICATE!O31,'KPI2 Drivers'!M:M)</f>
        <v>0</v>
      </c>
      <c r="U31" s="94">
        <f t="shared" si="23"/>
        <v>0</v>
      </c>
      <c r="V31" s="95">
        <f t="shared" si="24"/>
        <v>-1</v>
      </c>
      <c r="X31" s="6" t="s">
        <v>36</v>
      </c>
      <c r="Y31" s="179">
        <f>VLOOKUP($X31,'KPI3 Maintenance'!$B:$AE,Y$10,0)</f>
        <v>0</v>
      </c>
      <c r="Z31" s="180">
        <f>VLOOKUP($X31,'KPI3 Maintenance'!$B:$AE,Z$10,0)</f>
        <v>0</v>
      </c>
      <c r="AA31" s="180">
        <f>VLOOKUP($X31,'KPI3 Maintenance'!$B:$AE,AA$10,0)</f>
        <v>0</v>
      </c>
      <c r="AB31" s="180">
        <f>VLOOKUP($X31,'KPI3 Maintenance'!$B:$AE,AB$10,0)</f>
        <v>0</v>
      </c>
      <c r="AC31" s="180">
        <f>VLOOKUP($X31,'KPI3 Maintenance'!$B:$AE,AC$10,0)</f>
        <v>0</v>
      </c>
      <c r="AD31" s="180">
        <f>VLOOKUP($X31,'KPI3 Maintenance'!$B:$AE,AD$10,0)</f>
        <v>0</v>
      </c>
      <c r="AE31" s="180">
        <f>VLOOKUP($X31,'KPI3 Maintenance'!$B:$AE,AE$10,0)</f>
        <v>0</v>
      </c>
      <c r="AF31" s="180">
        <f>VLOOKUP($X31,'KPI3 Maintenance'!$B:$AE,AF$10,0)</f>
        <v>0</v>
      </c>
      <c r="AG31" s="190">
        <f>VLOOKUP($X31,'KPI3 Maintenance'!$B:$AE,AG$10,0)</f>
        <v>0</v>
      </c>
      <c r="AH31"/>
    </row>
    <row r="32" spans="1:34">
      <c r="A32" s="1">
        <f t="shared" si="27"/>
        <v>4</v>
      </c>
      <c r="B32" s="168" t="s">
        <v>37</v>
      </c>
      <c r="C32" s="57">
        <f>SUMIFS('KPI0 Assets reporting'!$I:$I,'KPI0 Assets reporting'!$D:$D,DUPLICATE!$B32,'KPI0 Assets reporting'!$F:$F,"IN")</f>
        <v>16</v>
      </c>
      <c r="D32" s="46">
        <f>SUMIF('KPI1 Fleet asset'!B:B,DUPLICATE!B32,'KPI1 Fleet asset'!F:F)</f>
        <v>721</v>
      </c>
      <c r="E32" s="47">
        <f>SUMIFS(
'KPI0 Assets reporting'!$L:$L,
'KPI0 Assets reporting'!$D:$D,DUPLICATE!$B32,'KPI0 Assets reporting'!$F:$F,"IN")</f>
        <v>111</v>
      </c>
      <c r="F32" s="47">
        <f>SUMIF('KPI1 Fleet asset'!$B:$B,DUPLICATE!$B32,
'KPI1 Fleet asset'!$J:$J)</f>
        <v>725</v>
      </c>
      <c r="G32" s="46">
        <f>SUMIF('KPI0 Assets reporting'!$D:$D,DUPLICATE!$B32,'KPI0 Assets reporting'!$I:$I)</f>
        <v>159</v>
      </c>
      <c r="H32" s="66">
        <f>SUMIF('KPI1 Fleet asset'!$B:$B,DUPLICATE!$B32,'KPI1 Fleet asset'!$D:$D)</f>
        <v>1272</v>
      </c>
      <c r="I32" s="70">
        <f t="shared" si="20"/>
        <v>0.85585585585585588</v>
      </c>
      <c r="J32" s="71">
        <f t="shared" si="20"/>
        <v>5.5172413793103444E-3</v>
      </c>
      <c r="K32" s="60">
        <f t="shared" si="21"/>
        <v>-0.30188679245283018</v>
      </c>
      <c r="L32" s="71">
        <f t="shared" si="21"/>
        <v>-0.43003144654088049</v>
      </c>
      <c r="M32" s="168"/>
      <c r="O32" s="104" t="s">
        <v>37</v>
      </c>
      <c r="P32" s="57">
        <f>SUMIF('KPI2 Drivers'!B:B,DUPLICATE!O32,'KPI2 Drivers'!F:F)</f>
        <v>0</v>
      </c>
      <c r="Q32" s="47">
        <f>SUMIF('KPI2 Drivers'!B:B,DUPLICATE!O32,'KPI2 Drivers'!L:L)</f>
        <v>0</v>
      </c>
      <c r="R32" s="58">
        <f>SUMIF('KPI2 Drivers'!B:B,DUPLICATE!O32,'KPI2 Drivers'!D:D)</f>
        <v>21</v>
      </c>
      <c r="S32" s="57">
        <f>SUMIF('KPI2 Drivers'!B:B,DUPLICATE!O32,'KPI2 Drivers'!E:E)</f>
        <v>0</v>
      </c>
      <c r="T32" s="126">
        <f>SUMIF('KPI2 Drivers'!B:B,DUPLICATE!O32,'KPI2 Drivers'!M:M)</f>
        <v>0</v>
      </c>
      <c r="U32" s="94">
        <f t="shared" si="23"/>
        <v>0</v>
      </c>
      <c r="V32" s="95">
        <f t="shared" si="24"/>
        <v>-1</v>
      </c>
      <c r="X32" s="6" t="s">
        <v>37</v>
      </c>
      <c r="Y32" s="179">
        <f>VLOOKUP($X32,'KPI3 Maintenance'!$B:$AE,Y$10,0)</f>
        <v>0</v>
      </c>
      <c r="Z32" s="180">
        <f>VLOOKUP($X32,'KPI3 Maintenance'!$B:$AE,Z$10,0)</f>
        <v>0</v>
      </c>
      <c r="AA32" s="180">
        <f>VLOOKUP($X32,'KPI3 Maintenance'!$B:$AE,AA$10,0)</f>
        <v>0</v>
      </c>
      <c r="AB32" s="180">
        <f>VLOOKUP($X32,'KPI3 Maintenance'!$B:$AE,AB$10,0)</f>
        <v>0</v>
      </c>
      <c r="AC32" s="180">
        <f>VLOOKUP($X32,'KPI3 Maintenance'!$B:$AE,AC$10,0)</f>
        <v>0</v>
      </c>
      <c r="AD32" s="180">
        <f>VLOOKUP($X32,'KPI3 Maintenance'!$B:$AE,AD$10,0)</f>
        <v>0</v>
      </c>
      <c r="AE32" s="180">
        <f>VLOOKUP($X32,'KPI3 Maintenance'!$B:$AE,AE$10,0)</f>
        <v>0</v>
      </c>
      <c r="AF32" s="180">
        <f>VLOOKUP($X32,'KPI3 Maintenance'!$B:$AE,AF$10,0)</f>
        <v>0</v>
      </c>
      <c r="AG32" s="190">
        <f>VLOOKUP($X32,'KPI3 Maintenance'!$B:$AE,AG$10,0)</f>
        <v>0</v>
      </c>
      <c r="AH32"/>
    </row>
    <row r="33" spans="1:34">
      <c r="A33" s="1">
        <f t="shared" si="27"/>
        <v>5</v>
      </c>
      <c r="B33" s="168" t="s">
        <v>38</v>
      </c>
      <c r="C33" s="57">
        <f>SUMIFS('KPI0 Assets reporting'!$I:$I,'KPI0 Assets reporting'!$D:$D,DUPLICATE!$B33,'KPI0 Assets reporting'!$F:$F,"IN")</f>
        <v>0</v>
      </c>
      <c r="D33" s="46">
        <f>SUMIF('KPI1 Fleet asset'!B:B,DUPLICATE!B33,'KPI1 Fleet asset'!F:F)</f>
        <v>0</v>
      </c>
      <c r="E33" s="47">
        <f>SUMIFS(
'KPI0 Assets reporting'!$L:$L,
'KPI0 Assets reporting'!$D:$D,DUPLICATE!$B33,'KPI0 Assets reporting'!$F:$F,"IN")</f>
        <v>0</v>
      </c>
      <c r="F33" s="47">
        <f>SUMIF('KPI1 Fleet asset'!$B:$B,DUPLICATE!$B33,
'KPI1 Fleet asset'!$J:$J)</f>
        <v>0</v>
      </c>
      <c r="G33" s="46">
        <f>SUMIF('KPI0 Assets reporting'!$D:$D,DUPLICATE!$B33,'KPI0 Assets reporting'!$I:$I)</f>
        <v>3</v>
      </c>
      <c r="H33" s="66">
        <f>SUMIF('KPI1 Fleet asset'!$B:$B,DUPLICATE!$B33,'KPI1 Fleet asset'!$D:$D)</f>
        <v>24</v>
      </c>
      <c r="I33" s="70">
        <f t="shared" si="20"/>
        <v>0</v>
      </c>
      <c r="J33" s="71">
        <f t="shared" si="20"/>
        <v>0</v>
      </c>
      <c r="K33" s="60">
        <f t="shared" si="21"/>
        <v>-1</v>
      </c>
      <c r="L33" s="71">
        <f t="shared" si="21"/>
        <v>-1</v>
      </c>
      <c r="M33" s="168" t="s">
        <v>122</v>
      </c>
      <c r="O33" s="104" t="s">
        <v>38</v>
      </c>
      <c r="P33" s="57">
        <f>SUMIF('KPI2 Drivers'!B:B,DUPLICATE!O33,'KPI2 Drivers'!F:F)</f>
        <v>0</v>
      </c>
      <c r="Q33" s="47">
        <f>SUMIF('KPI2 Drivers'!B:B,DUPLICATE!O33,'KPI2 Drivers'!L:L)</f>
        <v>0</v>
      </c>
      <c r="R33" s="58">
        <f>SUMIF('KPI2 Drivers'!B:B,DUPLICATE!O33,'KPI2 Drivers'!D:D)</f>
        <v>0</v>
      </c>
      <c r="S33" s="57">
        <f>SUMIF('KPI2 Drivers'!B:B,DUPLICATE!O33,'KPI2 Drivers'!E:E)</f>
        <v>0</v>
      </c>
      <c r="T33" s="126">
        <f>SUMIF('KPI2 Drivers'!B:B,DUPLICATE!O33,'KPI2 Drivers'!M:M)</f>
        <v>0</v>
      </c>
      <c r="U33" s="94">
        <f t="shared" si="23"/>
        <v>0</v>
      </c>
      <c r="V33" s="95">
        <f t="shared" si="24"/>
        <v>0</v>
      </c>
      <c r="X33" s="6" t="s">
        <v>38</v>
      </c>
      <c r="Y33" s="179">
        <f>VLOOKUP($X33,'KPI3 Maintenance'!$B:$AE,Y$10,0)</f>
        <v>0</v>
      </c>
      <c r="Z33" s="180">
        <f>VLOOKUP($X33,'KPI3 Maintenance'!$B:$AE,Z$10,0)</f>
        <v>0</v>
      </c>
      <c r="AA33" s="180">
        <f>VLOOKUP($X33,'KPI3 Maintenance'!$B:$AE,AA$10,0)</f>
        <v>0</v>
      </c>
      <c r="AB33" s="180">
        <f>VLOOKUP($X33,'KPI3 Maintenance'!$B:$AE,AB$10,0)</f>
        <v>0</v>
      </c>
      <c r="AC33" s="180">
        <f>VLOOKUP($X33,'KPI3 Maintenance'!$B:$AE,AC$10,0)</f>
        <v>0</v>
      </c>
      <c r="AD33" s="180">
        <f>VLOOKUP($X33,'KPI3 Maintenance'!$B:$AE,AD$10,0)</f>
        <v>0</v>
      </c>
      <c r="AE33" s="180">
        <f>VLOOKUP($X33,'KPI3 Maintenance'!$B:$AE,AE$10,0)</f>
        <v>0</v>
      </c>
      <c r="AF33" s="180">
        <f>VLOOKUP($X33,'KPI3 Maintenance'!$B:$AE,AF$10,0)</f>
        <v>0</v>
      </c>
      <c r="AG33" s="190">
        <f>VLOOKUP($X33,'KPI3 Maintenance'!$B:$AE,AG$10,0)</f>
        <v>0</v>
      </c>
      <c r="AH33"/>
    </row>
    <row r="34" spans="1:34">
      <c r="A34" s="1">
        <f t="shared" si="27"/>
        <v>6</v>
      </c>
      <c r="B34" s="168" t="s">
        <v>39</v>
      </c>
      <c r="C34" s="57">
        <f>SUMIFS('KPI0 Assets reporting'!$I:$I,'KPI0 Assets reporting'!$D:$D,DUPLICATE!$B34,'KPI0 Assets reporting'!$F:$F,"IN")</f>
        <v>23</v>
      </c>
      <c r="D34" s="46">
        <f>SUMIF('KPI1 Fleet asset'!B:B,DUPLICATE!B34,'KPI1 Fleet asset'!F:F)</f>
        <v>150</v>
      </c>
      <c r="E34" s="47">
        <f>SUMIFS(
'KPI0 Assets reporting'!$L:$L,
'KPI0 Assets reporting'!$D:$D,DUPLICATE!$B34,'KPI0 Assets reporting'!$F:$F,"IN")</f>
        <v>23</v>
      </c>
      <c r="F34" s="47">
        <f>SUMIF('KPI1 Fleet asset'!$B:$B,DUPLICATE!$B34,
'KPI1 Fleet asset'!$J:$J)</f>
        <v>150</v>
      </c>
      <c r="G34" s="46">
        <f>SUMIF('KPI0 Assets reporting'!$D:$D,DUPLICATE!$B34,'KPI0 Assets reporting'!$I:$I)</f>
        <v>33</v>
      </c>
      <c r="H34" s="66">
        <f>SUMIF('KPI1 Fleet asset'!$B:$B,DUPLICATE!$B34,'KPI1 Fleet asset'!$D:$D)</f>
        <v>264</v>
      </c>
      <c r="I34" s="70">
        <f t="shared" si="20"/>
        <v>0</v>
      </c>
      <c r="J34" s="71">
        <f t="shared" si="20"/>
        <v>0</v>
      </c>
      <c r="K34" s="60">
        <f t="shared" si="21"/>
        <v>-0.30303030303030304</v>
      </c>
      <c r="L34" s="71">
        <f t="shared" si="21"/>
        <v>-0.43181818181818182</v>
      </c>
      <c r="M34" s="168"/>
      <c r="O34" s="104" t="s">
        <v>39</v>
      </c>
      <c r="P34" s="57">
        <f>SUMIF('KPI2 Drivers'!B:B,DUPLICATE!O34,'KPI2 Drivers'!F:F)</f>
        <v>0</v>
      </c>
      <c r="Q34" s="47">
        <f>SUMIF('KPI2 Drivers'!B:B,DUPLICATE!O34,'KPI2 Drivers'!L:L)</f>
        <v>0</v>
      </c>
      <c r="R34" s="58">
        <f>SUMIF('KPI2 Drivers'!B:B,DUPLICATE!O34,'KPI2 Drivers'!D:D)</f>
        <v>37</v>
      </c>
      <c r="S34" s="57">
        <f>SUMIF('KPI2 Drivers'!B:B,DUPLICATE!O34,'KPI2 Drivers'!E:E)</f>
        <v>0</v>
      </c>
      <c r="T34" s="126">
        <f>SUMIF('KPI2 Drivers'!B:B,DUPLICATE!O34,'KPI2 Drivers'!M:M)</f>
        <v>0</v>
      </c>
      <c r="U34" s="94">
        <f t="shared" si="23"/>
        <v>0</v>
      </c>
      <c r="V34" s="95">
        <f t="shared" si="24"/>
        <v>-1</v>
      </c>
      <c r="X34" s="6" t="s">
        <v>39</v>
      </c>
      <c r="Y34" s="179">
        <f>VLOOKUP($X34,'KPI3 Maintenance'!$B:$AE,Y$10,0)</f>
        <v>0</v>
      </c>
      <c r="Z34" s="180">
        <f>VLOOKUP($X34,'KPI3 Maintenance'!$B:$AE,Z$10,0)</f>
        <v>0</v>
      </c>
      <c r="AA34" s="180">
        <f>VLOOKUP($X34,'KPI3 Maintenance'!$B:$AE,AA$10,0)</f>
        <v>0</v>
      </c>
      <c r="AB34" s="180">
        <f>VLOOKUP($X34,'KPI3 Maintenance'!$B:$AE,AB$10,0)</f>
        <v>0</v>
      </c>
      <c r="AC34" s="180">
        <f>VLOOKUP($X34,'KPI3 Maintenance'!$B:$AE,AC$10,0)</f>
        <v>0</v>
      </c>
      <c r="AD34" s="180">
        <f>VLOOKUP($X34,'KPI3 Maintenance'!$B:$AE,AD$10,0)</f>
        <v>0</v>
      </c>
      <c r="AE34" s="180">
        <f>VLOOKUP($X34,'KPI3 Maintenance'!$B:$AE,AE$10,0)</f>
        <v>0</v>
      </c>
      <c r="AF34" s="180">
        <f>VLOOKUP($X34,'KPI3 Maintenance'!$B:$AE,AF$10,0)</f>
        <v>0</v>
      </c>
      <c r="AG34" s="190">
        <f>VLOOKUP($X34,'KPI3 Maintenance'!$B:$AE,AG$10,0)</f>
        <v>0</v>
      </c>
      <c r="AH34"/>
    </row>
    <row r="35" spans="1:34">
      <c r="A35" s="1">
        <f t="shared" si="27"/>
        <v>7</v>
      </c>
      <c r="B35" s="168" t="s">
        <v>40</v>
      </c>
      <c r="C35" s="57">
        <f>SUMIFS('KPI0 Assets reporting'!$I:$I,'KPI0 Assets reporting'!$D:$D,DUPLICATE!$B35,'KPI0 Assets reporting'!$F:$F,"IN")</f>
        <v>10</v>
      </c>
      <c r="D35" s="46">
        <f>SUMIF('KPI1 Fleet asset'!B:B,DUPLICATE!B35,'KPI1 Fleet asset'!F:F)</f>
        <v>59</v>
      </c>
      <c r="E35" s="47">
        <f>SUMIFS(
'KPI0 Assets reporting'!$L:$L,
'KPI0 Assets reporting'!$D:$D,DUPLICATE!$B35,'KPI0 Assets reporting'!$F:$F,"IN")</f>
        <v>10</v>
      </c>
      <c r="F35" s="47">
        <f>SUMIF('KPI1 Fleet asset'!$B:$B,DUPLICATE!$B35,
'KPI1 Fleet asset'!$J:$J)</f>
        <v>59</v>
      </c>
      <c r="G35" s="46">
        <f>SUMIF('KPI0 Assets reporting'!$D:$D,DUPLICATE!$B35,'KPI0 Assets reporting'!$I:$I)</f>
        <v>49</v>
      </c>
      <c r="H35" s="66">
        <f>SUMIF('KPI1 Fleet asset'!$B:$B,DUPLICATE!$B35,'KPI1 Fleet asset'!$D:$D)</f>
        <v>392</v>
      </c>
      <c r="I35" s="70">
        <f t="shared" si="20"/>
        <v>0</v>
      </c>
      <c r="J35" s="71">
        <f t="shared" si="20"/>
        <v>0</v>
      </c>
      <c r="K35" s="60">
        <f t="shared" si="21"/>
        <v>-0.79591836734693877</v>
      </c>
      <c r="L35" s="71">
        <f t="shared" si="21"/>
        <v>-0.84948979591836737</v>
      </c>
      <c r="M35" s="168"/>
      <c r="O35" s="104" t="s">
        <v>40</v>
      </c>
      <c r="P35" s="57">
        <f>SUMIF('KPI2 Drivers'!B:B,DUPLICATE!O35,'KPI2 Drivers'!F:F)</f>
        <v>0</v>
      </c>
      <c r="Q35" s="47">
        <f>SUMIF('KPI2 Drivers'!B:B,DUPLICATE!O35,'KPI2 Drivers'!L:L)</f>
        <v>0</v>
      </c>
      <c r="R35" s="58">
        <f>SUMIF('KPI2 Drivers'!B:B,DUPLICATE!O35,'KPI2 Drivers'!D:D)</f>
        <v>12</v>
      </c>
      <c r="S35" s="57">
        <f>SUMIF('KPI2 Drivers'!B:B,DUPLICATE!O35,'KPI2 Drivers'!E:E)</f>
        <v>0</v>
      </c>
      <c r="T35" s="126">
        <f>SUMIF('KPI2 Drivers'!B:B,DUPLICATE!O35,'KPI2 Drivers'!M:M)</f>
        <v>0</v>
      </c>
      <c r="U35" s="94">
        <f t="shared" si="23"/>
        <v>0</v>
      </c>
      <c r="V35" s="95">
        <f t="shared" si="24"/>
        <v>-1</v>
      </c>
      <c r="X35" s="6" t="s">
        <v>40</v>
      </c>
      <c r="Y35" s="179">
        <f>VLOOKUP($X35,'KPI3 Maintenance'!$B:$AE,Y$10,0)</f>
        <v>0</v>
      </c>
      <c r="Z35" s="180">
        <f>VLOOKUP($X35,'KPI3 Maintenance'!$B:$AE,Z$10,0)</f>
        <v>0</v>
      </c>
      <c r="AA35" s="180">
        <f>VLOOKUP($X35,'KPI3 Maintenance'!$B:$AE,AA$10,0)</f>
        <v>0</v>
      </c>
      <c r="AB35" s="180">
        <f>VLOOKUP($X35,'KPI3 Maintenance'!$B:$AE,AB$10,0)</f>
        <v>0</v>
      </c>
      <c r="AC35" s="180">
        <f>VLOOKUP($X35,'KPI3 Maintenance'!$B:$AE,AC$10,0)</f>
        <v>0</v>
      </c>
      <c r="AD35" s="180">
        <f>VLOOKUP($X35,'KPI3 Maintenance'!$B:$AE,AD$10,0)</f>
        <v>0</v>
      </c>
      <c r="AE35" s="180">
        <f>VLOOKUP($X35,'KPI3 Maintenance'!$B:$AE,AE$10,0)</f>
        <v>0</v>
      </c>
      <c r="AF35" s="180">
        <f>VLOOKUP($X35,'KPI3 Maintenance'!$B:$AE,AF$10,0)</f>
        <v>0</v>
      </c>
      <c r="AG35" s="190">
        <f>VLOOKUP($X35,'KPI3 Maintenance'!$B:$AE,AG$10,0)</f>
        <v>0</v>
      </c>
      <c r="AH35"/>
    </row>
    <row r="36" spans="1:34">
      <c r="A36" s="1">
        <f t="shared" si="27"/>
        <v>8</v>
      </c>
      <c r="B36" s="168" t="s">
        <v>41</v>
      </c>
      <c r="C36" s="57">
        <f>SUMIFS('KPI0 Assets reporting'!$I:$I,'KPI0 Assets reporting'!$D:$D,DUPLICATE!$B36,'KPI0 Assets reporting'!$F:$F,"IN")</f>
        <v>1</v>
      </c>
      <c r="D36" s="46">
        <f>SUMIF('KPI1 Fleet asset'!B:B,DUPLICATE!B36,'KPI1 Fleet asset'!F:F)</f>
        <v>7</v>
      </c>
      <c r="E36" s="47">
        <f>SUMIFS(
'KPI0 Assets reporting'!$L:$L,
'KPI0 Assets reporting'!$D:$D,DUPLICATE!$B36,'KPI0 Assets reporting'!$F:$F,"IN")</f>
        <v>11</v>
      </c>
      <c r="F36" s="47">
        <f>SUMIF('KPI1 Fleet asset'!$B:$B,DUPLICATE!$B36,
'KPI1 Fleet asset'!$J:$J)</f>
        <v>66</v>
      </c>
      <c r="G36" s="46">
        <f>SUMIF('KPI0 Assets reporting'!$D:$D,DUPLICATE!$B36,'KPI0 Assets reporting'!$I:$I)</f>
        <v>25</v>
      </c>
      <c r="H36" s="66">
        <f>SUMIF('KPI1 Fleet asset'!$B:$B,DUPLICATE!$B36,'KPI1 Fleet asset'!$D:$D)</f>
        <v>200</v>
      </c>
      <c r="I36" s="70">
        <f t="shared" si="20"/>
        <v>0.90909090909090906</v>
      </c>
      <c r="J36" s="71">
        <f t="shared" si="20"/>
        <v>0.89393939393939392</v>
      </c>
      <c r="K36" s="60">
        <f t="shared" si="21"/>
        <v>-0.56000000000000005</v>
      </c>
      <c r="L36" s="71">
        <f t="shared" si="21"/>
        <v>-0.67</v>
      </c>
      <c r="M36" s="168"/>
      <c r="O36" s="104" t="s">
        <v>41</v>
      </c>
      <c r="P36" s="57">
        <f>SUMIF('KPI2 Drivers'!B:B,DUPLICATE!O36,'KPI2 Drivers'!F:F)</f>
        <v>0</v>
      </c>
      <c r="Q36" s="47">
        <f>SUMIF('KPI2 Drivers'!B:B,DUPLICATE!O36,'KPI2 Drivers'!L:L)</f>
        <v>0</v>
      </c>
      <c r="R36" s="58">
        <f>SUMIF('KPI2 Drivers'!B:B,DUPLICATE!O36,'KPI2 Drivers'!D:D)</f>
        <v>13</v>
      </c>
      <c r="S36" s="57">
        <f>SUMIF('KPI2 Drivers'!B:B,DUPLICATE!O36,'KPI2 Drivers'!E:E)</f>
        <v>0</v>
      </c>
      <c r="T36" s="126">
        <f>SUMIF('KPI2 Drivers'!B:B,DUPLICATE!O36,'KPI2 Drivers'!M:M)</f>
        <v>0</v>
      </c>
      <c r="U36" s="94">
        <f t="shared" si="23"/>
        <v>0</v>
      </c>
      <c r="V36" s="95">
        <f t="shared" si="24"/>
        <v>-1</v>
      </c>
      <c r="X36" s="6" t="s">
        <v>41</v>
      </c>
      <c r="Y36" s="179">
        <f>VLOOKUP($X36,'KPI3 Maintenance'!$B:$AE,Y$10,0)</f>
        <v>0</v>
      </c>
      <c r="Z36" s="180">
        <f>VLOOKUP($X36,'KPI3 Maintenance'!$B:$AE,Z$10,0)</f>
        <v>0</v>
      </c>
      <c r="AA36" s="180">
        <f>VLOOKUP($X36,'KPI3 Maintenance'!$B:$AE,AA$10,0)</f>
        <v>0</v>
      </c>
      <c r="AB36" s="180">
        <f>VLOOKUP($X36,'KPI3 Maintenance'!$B:$AE,AB$10,0)</f>
        <v>0</v>
      </c>
      <c r="AC36" s="180">
        <f>VLOOKUP($X36,'KPI3 Maintenance'!$B:$AE,AC$10,0)</f>
        <v>0</v>
      </c>
      <c r="AD36" s="180">
        <f>VLOOKUP($X36,'KPI3 Maintenance'!$B:$AE,AD$10,0)</f>
        <v>0</v>
      </c>
      <c r="AE36" s="180">
        <f>VLOOKUP($X36,'KPI3 Maintenance'!$B:$AE,AE$10,0)</f>
        <v>0</v>
      </c>
      <c r="AF36" s="180">
        <f>VLOOKUP($X36,'KPI3 Maintenance'!$B:$AE,AF$10,0)</f>
        <v>0</v>
      </c>
      <c r="AG36" s="190">
        <f>VLOOKUP($X36,'KPI3 Maintenance'!$B:$AE,AG$10,0)</f>
        <v>0</v>
      </c>
      <c r="AH36"/>
    </row>
    <row r="37" spans="1:34">
      <c r="A37" s="1">
        <f t="shared" si="27"/>
        <v>9</v>
      </c>
      <c r="B37" s="168" t="s">
        <v>42</v>
      </c>
      <c r="C37" s="57">
        <f>SUMIFS('KPI0 Assets reporting'!$I:$I,'KPI0 Assets reporting'!$D:$D,DUPLICATE!$B37,'KPI0 Assets reporting'!$F:$F,"IN")</f>
        <v>40</v>
      </c>
      <c r="D37" s="46">
        <f>SUMIF('KPI1 Fleet asset'!B:B,DUPLICATE!B37,'KPI1 Fleet asset'!F:F)</f>
        <v>287</v>
      </c>
      <c r="E37" s="47">
        <f>SUMIFS(
'KPI0 Assets reporting'!$L:$L,
'KPI0 Assets reporting'!$D:$D,DUPLICATE!$B37,'KPI0 Assets reporting'!$F:$F,"IN")</f>
        <v>42</v>
      </c>
      <c r="F37" s="47">
        <f>SUMIF('KPI1 Fleet asset'!$B:$B,DUPLICATE!$B37,
'KPI1 Fleet asset'!$J:$J)</f>
        <v>279</v>
      </c>
      <c r="G37" s="46">
        <f>SUMIF('KPI0 Assets reporting'!$D:$D,DUPLICATE!$B37,'KPI0 Assets reporting'!$I:$I)</f>
        <v>78</v>
      </c>
      <c r="H37" s="66">
        <f>SUMIF('KPI1 Fleet asset'!$B:$B,DUPLICATE!$B37,'KPI1 Fleet asset'!$D:$D)</f>
        <v>624</v>
      </c>
      <c r="I37" s="70">
        <f t="shared" si="20"/>
        <v>4.7619047619047616E-2</v>
      </c>
      <c r="J37" s="71">
        <f t="shared" si="20"/>
        <v>2.8673835125448029E-2</v>
      </c>
      <c r="K37" s="60">
        <f t="shared" si="21"/>
        <v>-0.46153846153846156</v>
      </c>
      <c r="L37" s="71">
        <f t="shared" si="21"/>
        <v>-0.55288461538461542</v>
      </c>
      <c r="M37" s="168"/>
      <c r="O37" s="104" t="s">
        <v>42</v>
      </c>
      <c r="P37" s="57">
        <f>SUMIF('KPI2 Drivers'!B:B,DUPLICATE!O37,'KPI2 Drivers'!F:F)</f>
        <v>0</v>
      </c>
      <c r="Q37" s="47">
        <f>SUMIF('KPI2 Drivers'!B:B,DUPLICATE!O37,'KPI2 Drivers'!L:L)</f>
        <v>0</v>
      </c>
      <c r="R37" s="58">
        <f>SUMIF('KPI2 Drivers'!B:B,DUPLICATE!O37,'KPI2 Drivers'!D:D)</f>
        <v>4</v>
      </c>
      <c r="S37" s="57">
        <f>SUMIF('KPI2 Drivers'!B:B,DUPLICATE!O37,'KPI2 Drivers'!E:E)</f>
        <v>0</v>
      </c>
      <c r="T37" s="126">
        <f>SUMIF('KPI2 Drivers'!B:B,DUPLICATE!O37,'KPI2 Drivers'!M:M)</f>
        <v>0</v>
      </c>
      <c r="U37" s="94">
        <f t="shared" si="23"/>
        <v>0</v>
      </c>
      <c r="V37" s="95">
        <f t="shared" si="24"/>
        <v>-1</v>
      </c>
      <c r="X37" s="6" t="s">
        <v>42</v>
      </c>
      <c r="Y37" s="179">
        <f>VLOOKUP($X37,'KPI3 Maintenance'!$B:$AE,Y$10,0)</f>
        <v>0</v>
      </c>
      <c r="Z37" s="180">
        <f>VLOOKUP($X37,'KPI3 Maintenance'!$B:$AE,Z$10,0)</f>
        <v>4.878048780487805E-2</v>
      </c>
      <c r="AA37" s="180">
        <f>VLOOKUP($X37,'KPI3 Maintenance'!$B:$AE,AA$10,0)</f>
        <v>4.7619047619047616E-2</v>
      </c>
      <c r="AB37" s="180">
        <f>VLOOKUP($X37,'KPI3 Maintenance'!$B:$AE,AB$10,0)</f>
        <v>2.3809523809523808E-2</v>
      </c>
      <c r="AC37" s="180">
        <f>VLOOKUP($X37,'KPI3 Maintenance'!$B:$AE,AC$10,0)</f>
        <v>0</v>
      </c>
      <c r="AD37" s="180">
        <f>VLOOKUP($X37,'KPI3 Maintenance'!$B:$AE,AD$10,0)</f>
        <v>0</v>
      </c>
      <c r="AE37" s="180">
        <f>VLOOKUP($X37,'KPI3 Maintenance'!$B:$AE,AE$10,0)</f>
        <v>0</v>
      </c>
      <c r="AF37" s="180">
        <f>VLOOKUP($X37,'KPI3 Maintenance'!$B:$AE,AF$10,0)</f>
        <v>0</v>
      </c>
      <c r="AG37" s="190">
        <f>VLOOKUP($X37,'KPI3 Maintenance'!$B:$AE,AG$10,0)</f>
        <v>0</v>
      </c>
      <c r="AH37"/>
    </row>
    <row r="38" spans="1:34">
      <c r="A38" s="1">
        <f t="shared" si="27"/>
        <v>10</v>
      </c>
      <c r="B38" s="168" t="s">
        <v>43</v>
      </c>
      <c r="C38" s="57">
        <f>SUMIFS('KPI0 Assets reporting'!$I:$I,'KPI0 Assets reporting'!$D:$D,DUPLICATE!$B38,'KPI0 Assets reporting'!$F:$F,"IN")</f>
        <v>0</v>
      </c>
      <c r="D38" s="46">
        <f>SUMIF('KPI1 Fleet asset'!B:B,DUPLICATE!B38,'KPI1 Fleet asset'!F:F)</f>
        <v>0</v>
      </c>
      <c r="E38" s="47">
        <f>SUMIFS(
'KPI0 Assets reporting'!$L:$L,
'KPI0 Assets reporting'!$D:$D,DUPLICATE!$B38,'KPI0 Assets reporting'!$F:$F,"IN")</f>
        <v>0</v>
      </c>
      <c r="F38" s="47">
        <f>SUMIF('KPI1 Fleet asset'!$B:$B,DUPLICATE!$B38,
'KPI1 Fleet asset'!$J:$J)</f>
        <v>0</v>
      </c>
      <c r="G38" s="46">
        <f>SUMIF('KPI0 Assets reporting'!$D:$D,DUPLICATE!$B38,'KPI0 Assets reporting'!$I:$I)</f>
        <v>33</v>
      </c>
      <c r="H38" s="66">
        <f>SUMIF('KPI1 Fleet asset'!$B:$B,DUPLICATE!$B38,'KPI1 Fleet asset'!$D:$D)</f>
        <v>264</v>
      </c>
      <c r="I38" s="70">
        <f t="shared" si="20"/>
        <v>0</v>
      </c>
      <c r="J38" s="71">
        <f t="shared" si="20"/>
        <v>0</v>
      </c>
      <c r="K38" s="60">
        <f t="shared" si="21"/>
        <v>-1</v>
      </c>
      <c r="L38" s="71">
        <f t="shared" si="21"/>
        <v>-1</v>
      </c>
      <c r="M38" s="168" t="s">
        <v>121</v>
      </c>
      <c r="O38" s="104" t="s">
        <v>43</v>
      </c>
      <c r="P38" s="57">
        <f>SUMIF('KPI2 Drivers'!B:B,DUPLICATE!O38,'KPI2 Drivers'!F:F)</f>
        <v>0</v>
      </c>
      <c r="Q38" s="47">
        <f>SUMIF('KPI2 Drivers'!B:B,DUPLICATE!O38,'KPI2 Drivers'!L:L)</f>
        <v>0</v>
      </c>
      <c r="R38" s="58">
        <f>SUMIF('KPI2 Drivers'!B:B,DUPLICATE!O38,'KPI2 Drivers'!D:D)</f>
        <v>25</v>
      </c>
      <c r="S38" s="57">
        <f>SUMIF('KPI2 Drivers'!B:B,DUPLICATE!O38,'KPI2 Drivers'!E:E)</f>
        <v>0</v>
      </c>
      <c r="T38" s="126">
        <f>SUMIF('KPI2 Drivers'!B:B,DUPLICATE!O38,'KPI2 Drivers'!M:M)</f>
        <v>0</v>
      </c>
      <c r="U38" s="94">
        <f t="shared" si="23"/>
        <v>0</v>
      </c>
      <c r="V38" s="95">
        <f t="shared" si="24"/>
        <v>-1</v>
      </c>
      <c r="X38" s="6" t="s">
        <v>43</v>
      </c>
      <c r="Y38" s="179">
        <f>VLOOKUP($X38,'KPI3 Maintenance'!$B:$AE,Y$10,0)</f>
        <v>0</v>
      </c>
      <c r="Z38" s="180">
        <f>VLOOKUP($X38,'KPI3 Maintenance'!$B:$AE,Z$10,0)</f>
        <v>0</v>
      </c>
      <c r="AA38" s="180">
        <f>VLOOKUP($X38,'KPI3 Maintenance'!$B:$AE,AA$10,0)</f>
        <v>0</v>
      </c>
      <c r="AB38" s="180">
        <f>VLOOKUP($X38,'KPI3 Maintenance'!$B:$AE,AB$10,0)</f>
        <v>0</v>
      </c>
      <c r="AC38" s="180">
        <f>VLOOKUP($X38,'KPI3 Maintenance'!$B:$AE,AC$10,0)</f>
        <v>0</v>
      </c>
      <c r="AD38" s="180">
        <f>VLOOKUP($X38,'KPI3 Maintenance'!$B:$AE,AD$10,0)</f>
        <v>0</v>
      </c>
      <c r="AE38" s="180">
        <f>VLOOKUP($X38,'KPI3 Maintenance'!$B:$AE,AE$10,0)</f>
        <v>0</v>
      </c>
      <c r="AF38" s="180">
        <f>VLOOKUP($X38,'KPI3 Maintenance'!$B:$AE,AF$10,0)</f>
        <v>0</v>
      </c>
      <c r="AG38" s="190">
        <f>VLOOKUP($X38,'KPI3 Maintenance'!$B:$AE,AG$10,0)</f>
        <v>0</v>
      </c>
      <c r="AH38"/>
    </row>
    <row r="39" spans="1:34">
      <c r="A39" s="1">
        <f t="shared" si="27"/>
        <v>11</v>
      </c>
      <c r="B39" s="168" t="s">
        <v>44</v>
      </c>
      <c r="C39" s="57">
        <f>SUMIFS('KPI0 Assets reporting'!$I:$I,'KPI0 Assets reporting'!$D:$D,DUPLICATE!$B39,'KPI0 Assets reporting'!$F:$F,"IN")</f>
        <v>32</v>
      </c>
      <c r="D39" s="46">
        <f>SUMIF('KPI1 Fleet asset'!B:B,DUPLICATE!B39,'KPI1 Fleet asset'!F:F)</f>
        <v>255</v>
      </c>
      <c r="E39" s="47">
        <f>SUMIFS(
'KPI0 Assets reporting'!$L:$L,
'KPI0 Assets reporting'!$D:$D,DUPLICATE!$B39,'KPI0 Assets reporting'!$F:$F,"IN")</f>
        <v>32</v>
      </c>
      <c r="F39" s="47">
        <f>SUMIF('KPI1 Fleet asset'!$B:$B,DUPLICATE!$B39,
'KPI1 Fleet asset'!$J:$J)</f>
        <v>255</v>
      </c>
      <c r="G39" s="46">
        <f>SUMIF('KPI0 Assets reporting'!$D:$D,DUPLICATE!$B39,'KPI0 Assets reporting'!$I:$I)</f>
        <v>39</v>
      </c>
      <c r="H39" s="66">
        <f>SUMIF('KPI1 Fleet asset'!$B:$B,DUPLICATE!$B39,'KPI1 Fleet asset'!$D:$D)</f>
        <v>312</v>
      </c>
      <c r="I39" s="70">
        <f t="shared" si="20"/>
        <v>0</v>
      </c>
      <c r="J39" s="71">
        <f t="shared" si="20"/>
        <v>0</v>
      </c>
      <c r="K39" s="60">
        <f t="shared" si="21"/>
        <v>-0.17948717948717949</v>
      </c>
      <c r="L39" s="71">
        <f t="shared" si="21"/>
        <v>-0.18269230769230768</v>
      </c>
      <c r="M39" s="168" t="s">
        <v>123</v>
      </c>
      <c r="O39" s="104" t="s">
        <v>44</v>
      </c>
      <c r="P39" s="57">
        <f>SUMIF('KPI2 Drivers'!B:B,DUPLICATE!O39,'KPI2 Drivers'!F:F)</f>
        <v>0</v>
      </c>
      <c r="Q39" s="47">
        <f>SUMIF('KPI2 Drivers'!B:B,DUPLICATE!O39,'KPI2 Drivers'!L:L)</f>
        <v>0</v>
      </c>
      <c r="R39" s="58">
        <f>SUMIF('KPI2 Drivers'!B:B,DUPLICATE!O39,'KPI2 Drivers'!D:D)</f>
        <v>25</v>
      </c>
      <c r="S39" s="57">
        <f>SUMIF('KPI2 Drivers'!B:B,DUPLICATE!O39,'KPI2 Drivers'!E:E)</f>
        <v>0</v>
      </c>
      <c r="T39" s="126">
        <f>SUMIF('KPI2 Drivers'!B:B,DUPLICATE!O39,'KPI2 Drivers'!M:M)</f>
        <v>0</v>
      </c>
      <c r="U39" s="94">
        <f t="shared" si="23"/>
        <v>0</v>
      </c>
      <c r="V39" s="95">
        <f t="shared" si="24"/>
        <v>-1</v>
      </c>
      <c r="X39" s="6" t="s">
        <v>44</v>
      </c>
      <c r="Y39" s="179">
        <f>VLOOKUP($X39,'KPI3 Maintenance'!$B:$AE,Y$10,0)</f>
        <v>0.21875</v>
      </c>
      <c r="Z39" s="180">
        <f>VLOOKUP($X39,'KPI3 Maintenance'!$B:$AE,Z$10,0)</f>
        <v>0.5625</v>
      </c>
      <c r="AA39" s="180">
        <f>VLOOKUP($X39,'KPI3 Maintenance'!$B:$AE,AA$10,0)</f>
        <v>0.5625</v>
      </c>
      <c r="AB39" s="180">
        <f>VLOOKUP($X39,'KPI3 Maintenance'!$B:$AE,AB$10,0)</f>
        <v>0.40625</v>
      </c>
      <c r="AC39" s="180">
        <f>VLOOKUP($X39,'KPI3 Maintenance'!$B:$AE,AC$10,0)</f>
        <v>0</v>
      </c>
      <c r="AD39" s="180">
        <f>VLOOKUP($X39,'KPI3 Maintenance'!$B:$AE,AD$10,0)</f>
        <v>0</v>
      </c>
      <c r="AE39" s="180">
        <f>VLOOKUP($X39,'KPI3 Maintenance'!$B:$AE,AE$10,0)</f>
        <v>0</v>
      </c>
      <c r="AF39" s="180">
        <f>VLOOKUP($X39,'KPI3 Maintenance'!$B:$AE,AF$10,0)</f>
        <v>0</v>
      </c>
      <c r="AG39" s="190">
        <f>VLOOKUP($X39,'KPI3 Maintenance'!$B:$AE,AG$10,0)</f>
        <v>0</v>
      </c>
      <c r="AH39"/>
    </row>
    <row r="40" spans="1:34">
      <c r="A40" s="1">
        <f t="shared" si="27"/>
        <v>12</v>
      </c>
      <c r="B40" s="168" t="s">
        <v>45</v>
      </c>
      <c r="C40" s="57">
        <f>SUMIFS('KPI0 Assets reporting'!$I:$I,'KPI0 Assets reporting'!$D:$D,DUPLICATE!$B40,'KPI0 Assets reporting'!$F:$F,"IN")</f>
        <v>31</v>
      </c>
      <c r="D40" s="46">
        <f>SUMIF('KPI1 Fleet asset'!B:B,DUPLICATE!B40,'KPI1 Fleet asset'!F:F)</f>
        <v>191</v>
      </c>
      <c r="E40" s="47">
        <f>SUMIFS(
'KPI0 Assets reporting'!$L:$L,
'KPI0 Assets reporting'!$D:$D,DUPLICATE!$B40,'KPI0 Assets reporting'!$F:$F,"IN")</f>
        <v>31</v>
      </c>
      <c r="F40" s="47">
        <f>SUMIF('KPI1 Fleet asset'!$B:$B,DUPLICATE!$B40,
'KPI1 Fleet asset'!$J:$J)</f>
        <v>191</v>
      </c>
      <c r="G40" s="46">
        <f>SUMIF('KPI0 Assets reporting'!$D:$D,DUPLICATE!$B40,'KPI0 Assets reporting'!$I:$I)</f>
        <v>172</v>
      </c>
      <c r="H40" s="66">
        <f>SUMIF('KPI1 Fleet asset'!$B:$B,DUPLICATE!$B40,'KPI1 Fleet asset'!$D:$D)</f>
        <v>1376</v>
      </c>
      <c r="I40" s="70">
        <f t="shared" si="20"/>
        <v>0</v>
      </c>
      <c r="J40" s="71">
        <f t="shared" si="20"/>
        <v>0</v>
      </c>
      <c r="K40" s="60">
        <f t="shared" si="21"/>
        <v>-0.81976744186046513</v>
      </c>
      <c r="L40" s="71">
        <f t="shared" si="21"/>
        <v>-0.86119186046511631</v>
      </c>
      <c r="M40" s="168"/>
      <c r="O40" s="104" t="s">
        <v>45</v>
      </c>
      <c r="P40" s="57">
        <f>SUMIF('KPI2 Drivers'!B:B,DUPLICATE!O40,'KPI2 Drivers'!F:F)</f>
        <v>0</v>
      </c>
      <c r="Q40" s="47">
        <f>SUMIF('KPI2 Drivers'!B:B,DUPLICATE!O40,'KPI2 Drivers'!L:L)</f>
        <v>0</v>
      </c>
      <c r="R40" s="58">
        <f>SUMIF('KPI2 Drivers'!B:B,DUPLICATE!O40,'KPI2 Drivers'!D:D)</f>
        <v>19</v>
      </c>
      <c r="S40" s="57">
        <f>SUMIF('KPI2 Drivers'!B:B,DUPLICATE!O40,'KPI2 Drivers'!E:E)</f>
        <v>0</v>
      </c>
      <c r="T40" s="126">
        <f>SUMIF('KPI2 Drivers'!B:B,DUPLICATE!O40,'KPI2 Drivers'!M:M)</f>
        <v>0</v>
      </c>
      <c r="U40" s="94">
        <f t="shared" si="23"/>
        <v>0</v>
      </c>
      <c r="V40" s="95">
        <f t="shared" si="24"/>
        <v>-1</v>
      </c>
      <c r="X40" s="6" t="s">
        <v>45</v>
      </c>
      <c r="Y40" s="179">
        <f>VLOOKUP($X40,'KPI3 Maintenance'!$B:$AE,Y$10,0)</f>
        <v>0</v>
      </c>
      <c r="Z40" s="180">
        <f>VLOOKUP($X40,'KPI3 Maintenance'!$B:$AE,Z$10,0)</f>
        <v>0</v>
      </c>
      <c r="AA40" s="180">
        <f>VLOOKUP($X40,'KPI3 Maintenance'!$B:$AE,AA$10,0)</f>
        <v>0</v>
      </c>
      <c r="AB40" s="180">
        <f>VLOOKUP($X40,'KPI3 Maintenance'!$B:$AE,AB$10,0)</f>
        <v>0</v>
      </c>
      <c r="AC40" s="180">
        <f>VLOOKUP($X40,'KPI3 Maintenance'!$B:$AE,AC$10,0)</f>
        <v>0</v>
      </c>
      <c r="AD40" s="180">
        <f>VLOOKUP($X40,'KPI3 Maintenance'!$B:$AE,AD$10,0)</f>
        <v>0</v>
      </c>
      <c r="AE40" s="180">
        <f>VLOOKUP($X40,'KPI3 Maintenance'!$B:$AE,AE$10,0)</f>
        <v>0</v>
      </c>
      <c r="AF40" s="180">
        <f>VLOOKUP($X40,'KPI3 Maintenance'!$B:$AE,AF$10,0)</f>
        <v>0</v>
      </c>
      <c r="AG40" s="190">
        <f>VLOOKUP($X40,'KPI3 Maintenance'!$B:$AE,AG$10,0)</f>
        <v>0</v>
      </c>
      <c r="AH40"/>
    </row>
    <row r="41" spans="1:34">
      <c r="A41" s="1">
        <f t="shared" si="27"/>
        <v>13</v>
      </c>
      <c r="B41" s="168" t="s">
        <v>46</v>
      </c>
      <c r="C41" s="57">
        <f>SUMIFS('KPI0 Assets reporting'!$I:$I,'KPI0 Assets reporting'!$D:$D,DUPLICATE!$B41,'KPI0 Assets reporting'!$F:$F,"IN")</f>
        <v>21</v>
      </c>
      <c r="D41" s="46">
        <f>SUMIF('KPI1 Fleet asset'!B:B,DUPLICATE!B41,'KPI1 Fleet asset'!F:F)</f>
        <v>151</v>
      </c>
      <c r="E41" s="47">
        <f>SUMIFS(
'KPI0 Assets reporting'!$L:$L,
'KPI0 Assets reporting'!$D:$D,DUPLICATE!$B41,'KPI0 Assets reporting'!$F:$F,"IN")</f>
        <v>21</v>
      </c>
      <c r="F41" s="47">
        <f>SUMIF('KPI1 Fleet asset'!$B:$B,DUPLICATE!$B41,
'KPI1 Fleet asset'!$J:$J)</f>
        <v>151</v>
      </c>
      <c r="G41" s="46">
        <f>SUMIF('KPI0 Assets reporting'!$D:$D,DUPLICATE!$B41,'KPI0 Assets reporting'!$I:$I)</f>
        <v>75</v>
      </c>
      <c r="H41" s="66">
        <f>SUMIF('KPI1 Fleet asset'!$B:$B,DUPLICATE!$B41,'KPI1 Fleet asset'!$D:$D)</f>
        <v>600</v>
      </c>
      <c r="I41" s="70">
        <f t="shared" si="20"/>
        <v>0</v>
      </c>
      <c r="J41" s="71">
        <f t="shared" si="20"/>
        <v>0</v>
      </c>
      <c r="K41" s="60">
        <f t="shared" si="21"/>
        <v>-0.72</v>
      </c>
      <c r="L41" s="71">
        <f t="shared" si="21"/>
        <v>-0.74833333333333329</v>
      </c>
      <c r="M41" s="168"/>
      <c r="O41" s="104" t="s">
        <v>46</v>
      </c>
      <c r="P41" s="57">
        <f>SUMIF('KPI2 Drivers'!B:B,DUPLICATE!O41,'KPI2 Drivers'!F:F)</f>
        <v>0</v>
      </c>
      <c r="Q41" s="47">
        <f>SUMIF('KPI2 Drivers'!B:B,DUPLICATE!O41,'KPI2 Drivers'!L:L)</f>
        <v>0</v>
      </c>
      <c r="R41" s="58">
        <f>SUMIF('KPI2 Drivers'!B:B,DUPLICATE!O41,'KPI2 Drivers'!D:D)</f>
        <v>8</v>
      </c>
      <c r="S41" s="57">
        <f>SUMIF('KPI2 Drivers'!B:B,DUPLICATE!O41,'KPI2 Drivers'!E:E)</f>
        <v>0</v>
      </c>
      <c r="T41" s="126">
        <f>SUMIF('KPI2 Drivers'!B:B,DUPLICATE!O41,'KPI2 Drivers'!M:M)</f>
        <v>0</v>
      </c>
      <c r="U41" s="94">
        <f t="shared" si="23"/>
        <v>0</v>
      </c>
      <c r="V41" s="95">
        <f t="shared" si="24"/>
        <v>-1</v>
      </c>
      <c r="X41" s="6" t="s">
        <v>46</v>
      </c>
      <c r="Y41" s="179">
        <f>VLOOKUP($X41,'KPI3 Maintenance'!$B:$AE,Y$10,0)</f>
        <v>0</v>
      </c>
      <c r="Z41" s="180">
        <f>VLOOKUP($X41,'KPI3 Maintenance'!$B:$AE,Z$10,0)</f>
        <v>0</v>
      </c>
      <c r="AA41" s="180">
        <f>VLOOKUP($X41,'KPI3 Maintenance'!$B:$AE,AA$10,0)</f>
        <v>0</v>
      </c>
      <c r="AB41" s="180">
        <f>VLOOKUP($X41,'KPI3 Maintenance'!$B:$AE,AB$10,0)</f>
        <v>0</v>
      </c>
      <c r="AC41" s="180">
        <f>VLOOKUP($X41,'KPI3 Maintenance'!$B:$AE,AC$10,0)</f>
        <v>0</v>
      </c>
      <c r="AD41" s="180">
        <f>VLOOKUP($X41,'KPI3 Maintenance'!$B:$AE,AD$10,0)</f>
        <v>0</v>
      </c>
      <c r="AE41" s="180">
        <f>VLOOKUP($X41,'KPI3 Maintenance'!$B:$AE,AE$10,0)</f>
        <v>0</v>
      </c>
      <c r="AF41" s="180">
        <f>VLOOKUP($X41,'KPI3 Maintenance'!$B:$AE,AF$10,0)</f>
        <v>0</v>
      </c>
      <c r="AG41" s="190">
        <f>VLOOKUP($X41,'KPI3 Maintenance'!$B:$AE,AG$10,0)</f>
        <v>0</v>
      </c>
      <c r="AH41"/>
    </row>
    <row r="42" spans="1:34" ht="15" thickBot="1">
      <c r="A42" s="1">
        <f t="shared" si="27"/>
        <v>14</v>
      </c>
      <c r="B42" s="169" t="s">
        <v>47</v>
      </c>
      <c r="C42" s="50">
        <f>SUMIFS('KPI0 Assets reporting'!$I:$I,'KPI0 Assets reporting'!$D:$D,DUPLICATE!$B42,'KPI0 Assets reporting'!$F:$F,"IN")</f>
        <v>41</v>
      </c>
      <c r="D42" s="51">
        <f>SUMIF('KPI1 Fleet asset'!B:B,DUPLICATE!B42,'KPI1 Fleet asset'!F:F)</f>
        <v>248</v>
      </c>
      <c r="E42" s="59">
        <f>SUMIFS(
'KPI0 Assets reporting'!$L:$L,
'KPI0 Assets reporting'!$D:$D,DUPLICATE!$B42,'KPI0 Assets reporting'!$F:$F,"IN")</f>
        <v>41</v>
      </c>
      <c r="F42" s="59">
        <f>SUMIF('KPI1 Fleet asset'!$B:$B,DUPLICATE!$B42,
'KPI1 Fleet asset'!$J:$J)</f>
        <v>258</v>
      </c>
      <c r="G42" s="51">
        <f>SUMIF('KPI0 Assets reporting'!$D:$D,DUPLICATE!$B42,'KPI0 Assets reporting'!$I:$I)</f>
        <v>134</v>
      </c>
      <c r="H42" s="64">
        <f>SUMIF('KPI1 Fleet asset'!$B:$B,DUPLICATE!$B42,'KPI1 Fleet asset'!$D:$D)</f>
        <v>1072</v>
      </c>
      <c r="I42" s="72">
        <f t="shared" si="20"/>
        <v>0</v>
      </c>
      <c r="J42" s="73">
        <f t="shared" si="20"/>
        <v>3.875968992248062E-2</v>
      </c>
      <c r="K42" s="146">
        <f t="shared" si="21"/>
        <v>-0.69402985074626866</v>
      </c>
      <c r="L42" s="73">
        <f t="shared" si="21"/>
        <v>-0.75932835820895528</v>
      </c>
      <c r="M42" s="169"/>
      <c r="O42" s="105" t="s">
        <v>47</v>
      </c>
      <c r="P42" s="50">
        <f>SUMIF('KPI2 Drivers'!B:B,DUPLICATE!O42,'KPI2 Drivers'!F:F)</f>
        <v>0</v>
      </c>
      <c r="Q42" s="59">
        <f>SUMIF('KPI2 Drivers'!B:B,DUPLICATE!O42,'KPI2 Drivers'!L:L)</f>
        <v>0</v>
      </c>
      <c r="R42" s="55">
        <f>SUMIF('KPI2 Drivers'!B:B,DUPLICATE!O42,'KPI2 Drivers'!D:D)</f>
        <v>31</v>
      </c>
      <c r="S42" s="50">
        <f>SUMIF('KPI2 Drivers'!B:B,DUPLICATE!O42,'KPI2 Drivers'!E:E)</f>
        <v>0</v>
      </c>
      <c r="T42" s="127">
        <f>SUMIF('KPI2 Drivers'!B:B,DUPLICATE!O42,'KPI2 Drivers'!M:M)</f>
        <v>0</v>
      </c>
      <c r="U42" s="96">
        <f t="shared" si="23"/>
        <v>0</v>
      </c>
      <c r="V42" s="97">
        <f t="shared" si="24"/>
        <v>-1</v>
      </c>
      <c r="X42" s="202" t="s">
        <v>47</v>
      </c>
      <c r="Y42" s="193">
        <f>VLOOKUP($X42,'KPI3 Maintenance'!$B:$AE,Y$10,0)</f>
        <v>0</v>
      </c>
      <c r="Z42" s="194">
        <f>VLOOKUP($X42,'KPI3 Maintenance'!$B:$AE,Z$10,0)</f>
        <v>0</v>
      </c>
      <c r="AA42" s="194">
        <f>VLOOKUP($X42,'KPI3 Maintenance'!$B:$AE,AA$10,0)</f>
        <v>0</v>
      </c>
      <c r="AB42" s="194">
        <f>VLOOKUP($X42,'KPI3 Maintenance'!$B:$AE,AB$10,0)</f>
        <v>0</v>
      </c>
      <c r="AC42" s="194">
        <f>VLOOKUP($X42,'KPI3 Maintenance'!$B:$AE,AC$10,0)</f>
        <v>0</v>
      </c>
      <c r="AD42" s="194">
        <f>VLOOKUP($X42,'KPI3 Maintenance'!$B:$AE,AD$10,0)</f>
        <v>0</v>
      </c>
      <c r="AE42" s="194">
        <f>VLOOKUP($X42,'KPI3 Maintenance'!$B:$AE,AE$10,0)</f>
        <v>0</v>
      </c>
      <c r="AF42" s="194">
        <f>VLOOKUP($X42,'KPI3 Maintenance'!$B:$AE,AF$10,0)</f>
        <v>0</v>
      </c>
      <c r="AG42" s="195">
        <f>VLOOKUP($X42,'KPI3 Maintenance'!$B:$AE,AG$10,0)</f>
        <v>0</v>
      </c>
      <c r="AH42"/>
    </row>
    <row r="43" spans="1:34" ht="15" thickBot="1">
      <c r="E43" s="45"/>
      <c r="F43" s="45"/>
      <c r="Y43"/>
      <c r="Z43"/>
      <c r="AA43"/>
      <c r="AB43"/>
      <c r="AC43"/>
      <c r="AD43"/>
      <c r="AE43"/>
      <c r="AF43"/>
      <c r="AG43"/>
      <c r="AH43"/>
    </row>
    <row r="44" spans="1:34" ht="28.8">
      <c r="C44" s="235" t="s">
        <v>4</v>
      </c>
      <c r="D44" s="236"/>
      <c r="E44" s="237">
        <v>44013</v>
      </c>
      <c r="F44" s="238"/>
      <c r="G44" s="236" t="s">
        <v>5</v>
      </c>
      <c r="H44" s="239"/>
      <c r="I44" s="240" t="s">
        <v>6</v>
      </c>
      <c r="J44" s="241"/>
      <c r="K44" s="240" t="s">
        <v>7</v>
      </c>
      <c r="L44" s="241"/>
      <c r="M44" s="242" t="s">
        <v>118</v>
      </c>
      <c r="P44" s="107" t="s">
        <v>4</v>
      </c>
      <c r="Q44" s="214">
        <v>44013</v>
      </c>
      <c r="R44" s="111" t="s">
        <v>5</v>
      </c>
      <c r="S44" s="102" t="s">
        <v>8</v>
      </c>
      <c r="T44" s="214">
        <v>43952</v>
      </c>
      <c r="U44" s="215" t="s">
        <v>6</v>
      </c>
      <c r="V44" s="150" t="s">
        <v>7</v>
      </c>
      <c r="Y44" s="232" t="s">
        <v>129</v>
      </c>
      <c r="Z44" s="233"/>
      <c r="AA44" s="233"/>
      <c r="AB44" s="233"/>
      <c r="AC44" s="233"/>
      <c r="AD44" s="233"/>
      <c r="AE44" s="233"/>
      <c r="AF44" s="233"/>
      <c r="AG44" s="234"/>
      <c r="AH44"/>
    </row>
    <row r="45" spans="1:34" ht="28.8">
      <c r="C45" s="50" t="s">
        <v>127</v>
      </c>
      <c r="D45" s="51" t="s">
        <v>10</v>
      </c>
      <c r="E45" s="51" t="s">
        <v>128</v>
      </c>
      <c r="F45" s="51" t="s">
        <v>11</v>
      </c>
      <c r="G45" s="51" t="s">
        <v>9</v>
      </c>
      <c r="H45" s="64" t="s">
        <v>10</v>
      </c>
      <c r="I45" s="67" t="s">
        <v>127</v>
      </c>
      <c r="J45" s="63" t="s">
        <v>11</v>
      </c>
      <c r="K45" s="67" t="s">
        <v>127</v>
      </c>
      <c r="L45" s="63" t="s">
        <v>11</v>
      </c>
      <c r="M45" s="242"/>
      <c r="P45" s="108" t="s">
        <v>12</v>
      </c>
      <c r="Q45" s="109" t="s">
        <v>13</v>
      </c>
      <c r="R45" s="112" t="s">
        <v>14</v>
      </c>
      <c r="S45" s="151" t="s">
        <v>15</v>
      </c>
      <c r="T45" s="106" t="s">
        <v>16</v>
      </c>
      <c r="U45" s="67" t="s">
        <v>14</v>
      </c>
      <c r="V45" s="152" t="s">
        <v>14</v>
      </c>
      <c r="Y45" s="207">
        <v>43922</v>
      </c>
      <c r="Z45" s="207">
        <v>43952</v>
      </c>
      <c r="AA45" s="207">
        <v>43983</v>
      </c>
      <c r="AB45" s="207">
        <v>44013</v>
      </c>
      <c r="AC45" s="207">
        <v>44044</v>
      </c>
      <c r="AD45" s="207">
        <v>44075</v>
      </c>
      <c r="AE45" s="207">
        <v>44105</v>
      </c>
      <c r="AF45" s="207">
        <v>44136</v>
      </c>
      <c r="AG45" s="207">
        <v>44166</v>
      </c>
      <c r="AH45"/>
    </row>
    <row r="46" spans="1:34" ht="29.4" thickBot="1">
      <c r="A46" s="170" t="s">
        <v>117</v>
      </c>
      <c r="B46" s="88" t="s">
        <v>19</v>
      </c>
      <c r="C46" s="89">
        <f t="shared" ref="C46:H46" si="28">SUM(C47:C58)</f>
        <v>265</v>
      </c>
      <c r="D46" s="89">
        <f t="shared" si="28"/>
        <v>1839</v>
      </c>
      <c r="E46" s="89">
        <f t="shared" si="28"/>
        <v>273</v>
      </c>
      <c r="F46" s="89">
        <f t="shared" si="28"/>
        <v>2099</v>
      </c>
      <c r="G46" s="89">
        <f t="shared" si="28"/>
        <v>638</v>
      </c>
      <c r="H46" s="148">
        <f t="shared" si="28"/>
        <v>5104</v>
      </c>
      <c r="I46" s="147">
        <f t="shared" ref="I46:J58" si="29">IFERROR((ABS((C46-E46)/E46)),0)</f>
        <v>2.9304029304029304E-2</v>
      </c>
      <c r="J46" s="85">
        <f t="shared" si="29"/>
        <v>0.12386850881372082</v>
      </c>
      <c r="K46" s="144">
        <f t="shared" ref="K46:L58" si="30">IFERROR((E46-G46)/G46,0)</f>
        <v>-0.57210031347962387</v>
      </c>
      <c r="L46" s="85">
        <f t="shared" si="30"/>
        <v>-0.58875391849529779</v>
      </c>
      <c r="M46" s="242"/>
      <c r="O46" s="132" t="s">
        <v>19</v>
      </c>
      <c r="P46" s="133">
        <f>SUM(P47:P59)</f>
        <v>0</v>
      </c>
      <c r="Q46" s="89">
        <f>SUM(Q47:Q59)</f>
        <v>38</v>
      </c>
      <c r="R46" s="134">
        <f>SUM(R47:R59)</f>
        <v>466</v>
      </c>
      <c r="S46" s="133">
        <f>SUM(S47:S59)</f>
        <v>1</v>
      </c>
      <c r="T46" s="89">
        <f>SUM(T47:T59)</f>
        <v>0</v>
      </c>
      <c r="U46" s="84">
        <f t="shared" ref="U46:U58" si="31">IFERROR((ABS((P46-Q46)/Q46)),0)</f>
        <v>1</v>
      </c>
      <c r="V46" s="85">
        <f t="shared" ref="V46:V58" si="32">IFERROR((Q46-R46)/R46,0)</f>
        <v>-0.91845493562231761</v>
      </c>
      <c r="X46" s="208" t="s">
        <v>19</v>
      </c>
      <c r="Y46" s="209">
        <f t="shared" ref="Y46:AG46" si="33">AVERAGE(Y47:Y57)</f>
        <v>0</v>
      </c>
      <c r="Z46" s="209">
        <f t="shared" si="33"/>
        <v>3.6363636363636364E-3</v>
      </c>
      <c r="AA46" s="209">
        <f t="shared" si="33"/>
        <v>3.5650623885918001E-3</v>
      </c>
      <c r="AB46" s="209">
        <f t="shared" si="33"/>
        <v>1.7825311942959001E-3</v>
      </c>
      <c r="AC46" s="209">
        <f t="shared" si="33"/>
        <v>0</v>
      </c>
      <c r="AD46" s="209">
        <f t="shared" si="33"/>
        <v>0</v>
      </c>
      <c r="AE46" s="209">
        <f t="shared" si="33"/>
        <v>0</v>
      </c>
      <c r="AF46" s="209">
        <f t="shared" si="33"/>
        <v>0</v>
      </c>
      <c r="AG46" s="209">
        <f t="shared" si="33"/>
        <v>0</v>
      </c>
      <c r="AH46"/>
    </row>
    <row r="47" spans="1:34">
      <c r="A47" s="1">
        <v>1</v>
      </c>
      <c r="B47" s="167" t="s">
        <v>48</v>
      </c>
      <c r="C47" s="100">
        <f>SUMIFS('KPI0 Assets reporting'!$I:$I,'KPI0 Assets reporting'!$D:$D,DUPLICATE!$B47,'KPI0 Assets reporting'!$F:$F,"IN")</f>
        <v>0</v>
      </c>
      <c r="D47" s="101">
        <f>SUMIF('KPI1 Fleet asset'!B:B,DUPLICATE!B47,'KPI1 Fleet asset'!F:F)</f>
        <v>0</v>
      </c>
      <c r="E47" s="124">
        <f>SUMIFS(
'KPI0 Assets reporting'!$L:$L,
'KPI0 Assets reporting'!$D:$D,DUPLICATE!$B47,'KPI0 Assets reporting'!$F:$F,"IN")</f>
        <v>0</v>
      </c>
      <c r="F47" s="124">
        <f>SUMIF('KPI1 Fleet asset'!$B:$B,DUPLICATE!$B47,
'KPI1 Fleet asset'!$L:$L)</f>
        <v>0</v>
      </c>
      <c r="G47" s="101">
        <f>SUMIF('KPI0 Assets reporting'!$D:$D,DUPLICATE!$B47,'KPI0 Assets reporting'!$I:$I)</f>
        <v>114</v>
      </c>
      <c r="H47" s="143">
        <f>SUMIF('KPI1 Fleet asset'!$B:$B,DUPLICATE!$B47,'KPI1 Fleet asset'!$D:$D)</f>
        <v>912</v>
      </c>
      <c r="I47" s="140">
        <f t="shared" si="29"/>
        <v>0</v>
      </c>
      <c r="J47" s="141">
        <f t="shared" si="29"/>
        <v>0</v>
      </c>
      <c r="K47" s="145">
        <f t="shared" si="30"/>
        <v>-1</v>
      </c>
      <c r="L47" s="141">
        <f t="shared" si="30"/>
        <v>-1</v>
      </c>
      <c r="M47" s="167" t="s">
        <v>124</v>
      </c>
      <c r="O47" s="103" t="s">
        <v>48</v>
      </c>
      <c r="P47" s="100">
        <f>SUMIF('KPI2 Drivers'!B:B,DUPLICATE!O47,'KPI2 Drivers'!F:F)</f>
        <v>0</v>
      </c>
      <c r="Q47" s="124">
        <f>SUMIF('KPI2 Drivers'!B:B,DUPLICATE!O47,'KPI2 Drivers'!L:L)</f>
        <v>0</v>
      </c>
      <c r="R47" s="131">
        <f>SUMIF('KPI2 Drivers'!B:B,DUPLICATE!O47,'KPI2 Drivers'!D:D)</f>
        <v>100</v>
      </c>
      <c r="S47" s="100">
        <f>SUMIF('KPI2 Drivers'!B:B,DUPLICATE!O47,'KPI2 Drivers'!E:E)</f>
        <v>0</v>
      </c>
      <c r="T47" s="125">
        <f>SUMIF('KPI2 Drivers'!B:B,DUPLICATE!O47,'KPI2 Drivers'!M:M)</f>
        <v>0</v>
      </c>
      <c r="U47" s="92">
        <f t="shared" si="31"/>
        <v>0</v>
      </c>
      <c r="V47" s="93">
        <f t="shared" si="32"/>
        <v>-1</v>
      </c>
      <c r="X47" s="198" t="s">
        <v>48</v>
      </c>
      <c r="Y47" s="199">
        <f>VLOOKUP($X47,'KPI3 Maintenance'!$B:$AE,Y$10,0)</f>
        <v>0</v>
      </c>
      <c r="Z47" s="200">
        <f>VLOOKUP($X47,'KPI3 Maintenance'!$B:$AE,Z$10,0)</f>
        <v>0</v>
      </c>
      <c r="AA47" s="200">
        <f>VLOOKUP($X47,'KPI3 Maintenance'!$B:$AE,AA$10,0)</f>
        <v>0</v>
      </c>
      <c r="AB47" s="200">
        <f>VLOOKUP($X47,'KPI3 Maintenance'!$B:$AE,AB$10,0)</f>
        <v>0</v>
      </c>
      <c r="AC47" s="200">
        <f>VLOOKUP($X47,'KPI3 Maintenance'!$B:$AE,AC$10,0)</f>
        <v>0</v>
      </c>
      <c r="AD47" s="200">
        <f>VLOOKUP($X47,'KPI3 Maintenance'!$B:$AE,AD$10,0)</f>
        <v>0</v>
      </c>
      <c r="AE47" s="200">
        <f>VLOOKUP($X47,'KPI3 Maintenance'!$B:$AE,AE$10,0)</f>
        <v>0</v>
      </c>
      <c r="AF47" s="200">
        <f>VLOOKUP($X47,'KPI3 Maintenance'!$B:$AE,AF$10,0)</f>
        <v>0</v>
      </c>
      <c r="AG47" s="201">
        <f>VLOOKUP($X47,'KPI3 Maintenance'!$B:$AE,AG$10,0)</f>
        <v>0</v>
      </c>
      <c r="AH47"/>
    </row>
    <row r="48" spans="1:34">
      <c r="A48" s="1">
        <f>A47+1</f>
        <v>2</v>
      </c>
      <c r="B48" s="168" t="s">
        <v>49</v>
      </c>
      <c r="C48" s="57">
        <f>SUMIFS('KPI0 Assets reporting'!$I:$I,'KPI0 Assets reporting'!$D:$D,DUPLICATE!$B48,'KPI0 Assets reporting'!$F:$F,"IN")</f>
        <v>3</v>
      </c>
      <c r="D48" s="46">
        <f>SUMIF('KPI1 Fleet asset'!B:B,DUPLICATE!B48,'KPI1 Fleet asset'!F:F)</f>
        <v>0</v>
      </c>
      <c r="E48" s="47">
        <f>SUMIFS(
'KPI0 Assets reporting'!$K:$K,
'KPI0 Assets reporting'!$D:$D,DUPLICATE!$B48,'KPI0 Assets reporting'!$F:$F,"IN")</f>
        <v>0</v>
      </c>
      <c r="F48" s="47">
        <f>SUMIF('KPI1 Fleet asset'!$B:$B,DUPLICATE!$B48,
'KPI1 Fleet asset'!$L:$L)</f>
        <v>0</v>
      </c>
      <c r="G48" s="46">
        <f>SUMIF('KPI0 Assets reporting'!$D:$D,DUPLICATE!$B48,'KPI0 Assets reporting'!$I:$I)</f>
        <v>30</v>
      </c>
      <c r="H48" s="66">
        <f>SUMIF('KPI1 Fleet asset'!$B:$B,DUPLICATE!$B48,'KPI1 Fleet asset'!$D:$D)</f>
        <v>240</v>
      </c>
      <c r="I48" s="70">
        <f t="shared" si="29"/>
        <v>0</v>
      </c>
      <c r="J48" s="71">
        <f t="shared" si="29"/>
        <v>0</v>
      </c>
      <c r="K48" s="60">
        <f t="shared" si="30"/>
        <v>-1</v>
      </c>
      <c r="L48" s="71">
        <f t="shared" si="30"/>
        <v>-1</v>
      </c>
      <c r="M48" s="168"/>
      <c r="O48" s="104" t="s">
        <v>49</v>
      </c>
      <c r="P48" s="57">
        <f>SUMIF('KPI2 Drivers'!B:B,DUPLICATE!O48,'KPI2 Drivers'!F:F)</f>
        <v>0</v>
      </c>
      <c r="Q48" s="47">
        <f>SUMIF('KPI2 Drivers'!B:B,DUPLICATE!O48,'KPI2 Drivers'!L:L)</f>
        <v>0</v>
      </c>
      <c r="R48" s="58">
        <f>SUMIF('KPI2 Drivers'!B:B,DUPLICATE!O48,'KPI2 Drivers'!D:D)</f>
        <v>0</v>
      </c>
      <c r="S48" s="57">
        <f>SUMIF('KPI2 Drivers'!B:B,DUPLICATE!O48,'KPI2 Drivers'!E:E)</f>
        <v>0</v>
      </c>
      <c r="T48" s="126">
        <f>SUMIF('KPI2 Drivers'!B:B,DUPLICATE!O48,'KPI2 Drivers'!M:M)</f>
        <v>0</v>
      </c>
      <c r="U48" s="94">
        <f t="shared" si="31"/>
        <v>0</v>
      </c>
      <c r="V48" s="95">
        <f t="shared" si="32"/>
        <v>0</v>
      </c>
      <c r="X48" s="6" t="s">
        <v>49</v>
      </c>
      <c r="Y48" s="179">
        <f>VLOOKUP($X48,'KPI3 Maintenance'!$B:$AE,Y$10,0)</f>
        <v>0</v>
      </c>
      <c r="Z48" s="180">
        <f>VLOOKUP($X48,'KPI3 Maintenance'!$B:$AE,Z$10,0)</f>
        <v>0</v>
      </c>
      <c r="AA48" s="180">
        <f>VLOOKUP($X48,'KPI3 Maintenance'!$B:$AE,AA$10,0)</f>
        <v>0</v>
      </c>
      <c r="AB48" s="180">
        <f>VLOOKUP($X48,'KPI3 Maintenance'!$B:$AE,AB$10,0)</f>
        <v>0</v>
      </c>
      <c r="AC48" s="180">
        <f>VLOOKUP($X48,'KPI3 Maintenance'!$B:$AE,AC$10,0)</f>
        <v>0</v>
      </c>
      <c r="AD48" s="180">
        <f>VLOOKUP($X48,'KPI3 Maintenance'!$B:$AE,AD$10,0)</f>
        <v>0</v>
      </c>
      <c r="AE48" s="180">
        <f>VLOOKUP($X48,'KPI3 Maintenance'!$B:$AE,AE$10,0)</f>
        <v>0</v>
      </c>
      <c r="AF48" s="180">
        <f>VLOOKUP($X48,'KPI3 Maintenance'!$B:$AE,AF$10,0)</f>
        <v>0</v>
      </c>
      <c r="AG48" s="190">
        <f>VLOOKUP($X48,'KPI3 Maintenance'!$B:$AE,AG$10,0)</f>
        <v>0</v>
      </c>
      <c r="AH48"/>
    </row>
    <row r="49" spans="1:34">
      <c r="A49" s="1">
        <f t="shared" ref="A49:A58" si="34">A48+1</f>
        <v>3</v>
      </c>
      <c r="B49" s="168" t="s">
        <v>25</v>
      </c>
      <c r="C49" s="57">
        <f>SUMIFS('KPI0 Assets reporting'!$I:$I,'KPI0 Assets reporting'!$D:$D,DUPLICATE!$B49,'KPI0 Assets reporting'!$F:$F,"IN")</f>
        <v>0</v>
      </c>
      <c r="D49" s="46">
        <f>SUMIF('KPI1 Fleet asset'!B:B,DUPLICATE!B49,'KPI1 Fleet asset'!F:F)</f>
        <v>0</v>
      </c>
      <c r="E49" s="47">
        <f>SUMIFS(
'KPI0 Assets reporting'!$K:$K,
'KPI0 Assets reporting'!$D:$D,DUPLICATE!$B49,'KPI0 Assets reporting'!$F:$F,"IN")</f>
        <v>0</v>
      </c>
      <c r="F49" s="47">
        <f>SUMIF('KPI1 Fleet asset'!$B:$B,DUPLICATE!$B49,
'KPI1 Fleet asset'!$L:$L)</f>
        <v>0</v>
      </c>
      <c r="G49" s="46">
        <f>SUMIF('KPI0 Assets reporting'!$D:$D,DUPLICATE!$B49,'KPI0 Assets reporting'!$I:$I)</f>
        <v>0</v>
      </c>
      <c r="H49" s="66">
        <f>SUMIF('KPI1 Fleet asset'!$B:$B,DUPLICATE!$B49,'KPI1 Fleet asset'!$D:$D)</f>
        <v>0</v>
      </c>
      <c r="I49" s="70">
        <f>IFERROR((ABS((C49-E49)/E49)),0)</f>
        <v>0</v>
      </c>
      <c r="J49" s="71">
        <f>IFERROR((ABS((D49-F49)/F49)),0)</f>
        <v>0</v>
      </c>
      <c r="K49" s="60">
        <f>IFERROR((E49-G49)/G49,0)</f>
        <v>0</v>
      </c>
      <c r="L49" s="71">
        <f>IFERROR((F49-H49)/H49,0)</f>
        <v>0</v>
      </c>
      <c r="M49" s="168" t="s">
        <v>125</v>
      </c>
      <c r="O49" s="104" t="s">
        <v>25</v>
      </c>
      <c r="P49" s="57">
        <f>SUMIF('KPI2 Drivers'!B:B,DUPLICATE!O49,'KPI2 Drivers'!F:F)</f>
        <v>0</v>
      </c>
      <c r="Q49" s="47">
        <f>SUMIF('KPI2 Drivers'!B:B,DUPLICATE!O49,'KPI2 Drivers'!L:L)</f>
        <v>0</v>
      </c>
      <c r="R49" s="58">
        <f>SUMIF('KPI2 Drivers'!B:B,DUPLICATE!O49,'KPI2 Drivers'!D:D)</f>
        <v>0</v>
      </c>
      <c r="S49" s="57">
        <f>SUMIF('KPI2 Drivers'!B:B,DUPLICATE!O49,'KPI2 Drivers'!E:E)</f>
        <v>1</v>
      </c>
      <c r="T49" s="126">
        <f>SUMIF('KPI2 Drivers'!B:B,DUPLICATE!O49,'KPI2 Drivers'!M:M)</f>
        <v>0</v>
      </c>
      <c r="U49" s="94">
        <f>IFERROR((ABS((P49-Q49)/Q49)),0)</f>
        <v>0</v>
      </c>
      <c r="V49" s="95">
        <f>IFERROR((Q49-R49)/R49,0)</f>
        <v>0</v>
      </c>
      <c r="X49" s="6" t="s">
        <v>25</v>
      </c>
      <c r="Y49" s="179">
        <f>VLOOKUP($X49,'KPI3 Maintenance'!$B:$AE,Y$10,0)</f>
        <v>0</v>
      </c>
      <c r="Z49" s="180">
        <f>VLOOKUP($X49,'KPI3 Maintenance'!$B:$AE,Z$10,0)</f>
        <v>0</v>
      </c>
      <c r="AA49" s="180">
        <f>VLOOKUP($X49,'KPI3 Maintenance'!$B:$AE,AA$10,0)</f>
        <v>0</v>
      </c>
      <c r="AB49" s="180">
        <f>VLOOKUP($X49,'KPI3 Maintenance'!$B:$AE,AB$10,0)</f>
        <v>0</v>
      </c>
      <c r="AC49" s="180">
        <f>VLOOKUP($X49,'KPI3 Maintenance'!$B:$AE,AC$10,0)</f>
        <v>0</v>
      </c>
      <c r="AD49" s="180">
        <f>VLOOKUP($X49,'KPI3 Maintenance'!$B:$AE,AD$10,0)</f>
        <v>0</v>
      </c>
      <c r="AE49" s="180">
        <f>VLOOKUP($X49,'KPI3 Maintenance'!$B:$AE,AE$10,0)</f>
        <v>0</v>
      </c>
      <c r="AF49" s="180">
        <f>VLOOKUP($X49,'KPI3 Maintenance'!$B:$AE,AF$10,0)</f>
        <v>0</v>
      </c>
      <c r="AG49" s="190">
        <f>VLOOKUP($X49,'KPI3 Maintenance'!$B:$AE,AG$10,0)</f>
        <v>0</v>
      </c>
      <c r="AH49"/>
    </row>
    <row r="50" spans="1:34">
      <c r="A50" s="1">
        <f t="shared" si="34"/>
        <v>4</v>
      </c>
      <c r="B50" s="168" t="s">
        <v>50</v>
      </c>
      <c r="C50" s="57">
        <f>SUMIFS('KPI0 Assets reporting'!$I:$I,'KPI0 Assets reporting'!$D:$D,DUPLICATE!$B50,'KPI0 Assets reporting'!$F:$F,"IN")</f>
        <v>3</v>
      </c>
      <c r="D50" s="46">
        <f>SUMIF('KPI1 Fleet asset'!B:B,DUPLICATE!B50,'KPI1 Fleet asset'!F:F)</f>
        <v>21</v>
      </c>
      <c r="E50" s="47">
        <f>SUMIFS(
'KPI0 Assets reporting'!$K:$K,
'KPI0 Assets reporting'!$D:$D,DUPLICATE!$B50,'KPI0 Assets reporting'!$F:$F,"IN")</f>
        <v>4</v>
      </c>
      <c r="F50" s="47">
        <f>SUMIF('KPI1 Fleet asset'!$B:$B,DUPLICATE!$B50,
'KPI1 Fleet asset'!$L:$L)</f>
        <v>31</v>
      </c>
      <c r="G50" s="46">
        <f>SUMIF('KPI0 Assets reporting'!$D:$D,DUPLICATE!$B50,'KPI0 Assets reporting'!$I:$I)</f>
        <v>12</v>
      </c>
      <c r="H50" s="66">
        <f>SUMIF('KPI1 Fleet asset'!$B:$B,DUPLICATE!$B50,'KPI1 Fleet asset'!$D:$D)</f>
        <v>96</v>
      </c>
      <c r="I50" s="70">
        <f t="shared" si="29"/>
        <v>0.25</v>
      </c>
      <c r="J50" s="71">
        <f t="shared" si="29"/>
        <v>0.32258064516129031</v>
      </c>
      <c r="K50" s="60">
        <f t="shared" si="30"/>
        <v>-0.66666666666666663</v>
      </c>
      <c r="L50" s="71">
        <f t="shared" si="30"/>
        <v>-0.67708333333333337</v>
      </c>
      <c r="M50" s="168"/>
      <c r="O50" s="104" t="s">
        <v>50</v>
      </c>
      <c r="P50" s="57">
        <f>SUMIF('KPI2 Drivers'!B:B,DUPLICATE!O50,'KPI2 Drivers'!F:F)</f>
        <v>0</v>
      </c>
      <c r="Q50" s="47">
        <f>SUMIF('KPI2 Drivers'!B:B,DUPLICATE!O50,'KPI2 Drivers'!L:L)</f>
        <v>0</v>
      </c>
      <c r="R50" s="58">
        <f>SUMIF('KPI2 Drivers'!B:B,DUPLICATE!O50,'KPI2 Drivers'!D:D)</f>
        <v>8</v>
      </c>
      <c r="S50" s="57">
        <f>SUMIF('KPI2 Drivers'!B:B,DUPLICATE!O50,'KPI2 Drivers'!E:E)</f>
        <v>0</v>
      </c>
      <c r="T50" s="126">
        <f>SUMIF('KPI2 Drivers'!B:B,DUPLICATE!O50,'KPI2 Drivers'!M:M)</f>
        <v>0</v>
      </c>
      <c r="U50" s="94">
        <f t="shared" si="31"/>
        <v>0</v>
      </c>
      <c r="V50" s="95">
        <f t="shared" si="32"/>
        <v>-1</v>
      </c>
      <c r="X50" s="6" t="s">
        <v>50</v>
      </c>
      <c r="Y50" s="179">
        <f>VLOOKUP($X50,'KPI3 Maintenance'!$B:$AE,Y$10,0)</f>
        <v>0</v>
      </c>
      <c r="Z50" s="180">
        <f>VLOOKUP($X50,'KPI3 Maintenance'!$B:$AE,Z$10,0)</f>
        <v>0</v>
      </c>
      <c r="AA50" s="180">
        <f>VLOOKUP($X50,'KPI3 Maintenance'!$B:$AE,AA$10,0)</f>
        <v>0</v>
      </c>
      <c r="AB50" s="180">
        <f>VLOOKUP($X50,'KPI3 Maintenance'!$B:$AE,AB$10,0)</f>
        <v>0</v>
      </c>
      <c r="AC50" s="180">
        <f>VLOOKUP($X50,'KPI3 Maintenance'!$B:$AE,AC$10,0)</f>
        <v>0</v>
      </c>
      <c r="AD50" s="180">
        <f>VLOOKUP($X50,'KPI3 Maintenance'!$B:$AE,AD$10,0)</f>
        <v>0</v>
      </c>
      <c r="AE50" s="180">
        <f>VLOOKUP($X50,'KPI3 Maintenance'!$B:$AE,AE$10,0)</f>
        <v>0</v>
      </c>
      <c r="AF50" s="180">
        <f>VLOOKUP($X50,'KPI3 Maintenance'!$B:$AE,AF$10,0)</f>
        <v>0</v>
      </c>
      <c r="AG50" s="190">
        <f>VLOOKUP($X50,'KPI3 Maintenance'!$B:$AE,AG$10,0)</f>
        <v>0</v>
      </c>
      <c r="AH50"/>
    </row>
    <row r="51" spans="1:34">
      <c r="A51" s="1">
        <f t="shared" si="34"/>
        <v>5</v>
      </c>
      <c r="B51" s="168" t="s">
        <v>51</v>
      </c>
      <c r="C51" s="57">
        <f>SUMIFS('KPI0 Assets reporting'!$I:$I,'KPI0 Assets reporting'!$D:$D,DUPLICATE!$B51,'KPI0 Assets reporting'!$F:$F,"IN")</f>
        <v>42</v>
      </c>
      <c r="D51" s="46">
        <f>SUMIF('KPI1 Fleet asset'!B:B,DUPLICATE!B51,'KPI1 Fleet asset'!F:F)</f>
        <v>342</v>
      </c>
      <c r="E51" s="47">
        <f>SUMIFS(
'KPI0 Assets reporting'!$K:$K,
'KPI0 Assets reporting'!$D:$D,DUPLICATE!$B51,'KPI0 Assets reporting'!$F:$F,"IN")</f>
        <v>50</v>
      </c>
      <c r="F51" s="47">
        <f>SUMIF('KPI1 Fleet asset'!$B:$B,DUPLICATE!$B51,
'KPI1 Fleet asset'!$L:$L)</f>
        <v>349</v>
      </c>
      <c r="G51" s="46">
        <f>SUMIF('KPI0 Assets reporting'!$D:$D,DUPLICATE!$B51,'KPI0 Assets reporting'!$I:$I)</f>
        <v>46</v>
      </c>
      <c r="H51" s="66">
        <f>SUMIF('KPI1 Fleet asset'!$B:$B,DUPLICATE!$B51,'KPI1 Fleet asset'!$D:$D)</f>
        <v>368</v>
      </c>
      <c r="I51" s="70">
        <f t="shared" si="29"/>
        <v>0.16</v>
      </c>
      <c r="J51" s="71">
        <f t="shared" si="29"/>
        <v>2.0057306590257881E-2</v>
      </c>
      <c r="K51" s="60">
        <f t="shared" si="30"/>
        <v>8.6956521739130432E-2</v>
      </c>
      <c r="L51" s="71">
        <f t="shared" si="30"/>
        <v>-5.1630434782608696E-2</v>
      </c>
      <c r="M51" s="168" t="s">
        <v>126</v>
      </c>
      <c r="O51" s="104" t="s">
        <v>51</v>
      </c>
      <c r="P51" s="57">
        <f>SUMIF('KPI2 Drivers'!B:B,DUPLICATE!O51,'KPI2 Drivers'!F:F)</f>
        <v>0</v>
      </c>
      <c r="Q51" s="47">
        <f>SUMIF('KPI2 Drivers'!B:B,DUPLICATE!O51,'KPI2 Drivers'!L:L)</f>
        <v>0</v>
      </c>
      <c r="R51" s="58">
        <f>SUMIF('KPI2 Drivers'!B:B,DUPLICATE!O51,'KPI2 Drivers'!D:D)</f>
        <v>85</v>
      </c>
      <c r="S51" s="57">
        <f>SUMIF('KPI2 Drivers'!B:B,DUPLICATE!O51,'KPI2 Drivers'!E:E)</f>
        <v>0</v>
      </c>
      <c r="T51" s="126">
        <f>SUMIF('KPI2 Drivers'!B:B,DUPLICATE!O51,'KPI2 Drivers'!M:M)</f>
        <v>0</v>
      </c>
      <c r="U51" s="94">
        <f t="shared" si="31"/>
        <v>0</v>
      </c>
      <c r="V51" s="95">
        <f t="shared" si="32"/>
        <v>-1</v>
      </c>
      <c r="X51" s="6" t="s">
        <v>51</v>
      </c>
      <c r="Y51" s="179">
        <f>VLOOKUP($X51,'KPI3 Maintenance'!$B:$AE,Y$10,0)</f>
        <v>0</v>
      </c>
      <c r="Z51" s="180">
        <f>VLOOKUP($X51,'KPI3 Maintenance'!$B:$AE,Z$10,0)</f>
        <v>0</v>
      </c>
      <c r="AA51" s="180">
        <f>VLOOKUP($X51,'KPI3 Maintenance'!$B:$AE,AA$10,0)</f>
        <v>0</v>
      </c>
      <c r="AB51" s="180">
        <f>VLOOKUP($X51,'KPI3 Maintenance'!$B:$AE,AB$10,0)</f>
        <v>0</v>
      </c>
      <c r="AC51" s="180">
        <f>VLOOKUP($X51,'KPI3 Maintenance'!$B:$AE,AC$10,0)</f>
        <v>0</v>
      </c>
      <c r="AD51" s="180">
        <f>VLOOKUP($X51,'KPI3 Maintenance'!$B:$AE,AD$10,0)</f>
        <v>0</v>
      </c>
      <c r="AE51" s="180">
        <f>VLOOKUP($X51,'KPI3 Maintenance'!$B:$AE,AE$10,0)</f>
        <v>0</v>
      </c>
      <c r="AF51" s="180">
        <f>VLOOKUP($X51,'KPI3 Maintenance'!$B:$AE,AF$10,0)</f>
        <v>0</v>
      </c>
      <c r="AG51" s="190">
        <f>VLOOKUP($X51,'KPI3 Maintenance'!$B:$AE,AG$10,0)</f>
        <v>0</v>
      </c>
      <c r="AH51"/>
    </row>
    <row r="52" spans="1:34">
      <c r="A52" s="1">
        <f t="shared" si="34"/>
        <v>6</v>
      </c>
      <c r="B52" s="168" t="s">
        <v>52</v>
      </c>
      <c r="C52" s="57">
        <f>SUMIFS('KPI0 Assets reporting'!$I:$I,'KPI0 Assets reporting'!$D:$D,DUPLICATE!$B52,'KPI0 Assets reporting'!$F:$F,"IN")</f>
        <v>50</v>
      </c>
      <c r="D52" s="46">
        <f>SUMIF('KPI1 Fleet asset'!B:B,DUPLICATE!B52,'KPI1 Fleet asset'!F:F)</f>
        <v>356</v>
      </c>
      <c r="E52" s="47">
        <f>SUMIFS(
'KPI0 Assets reporting'!$K:$K,
'KPI0 Assets reporting'!$D:$D,DUPLICATE!$B52,'KPI0 Assets reporting'!$F:$F,"IN")</f>
        <v>51</v>
      </c>
      <c r="F52" s="47">
        <f>SUMIF('KPI1 Fleet asset'!$B:$B,DUPLICATE!$B52,
'KPI1 Fleet asset'!$L:$L)</f>
        <v>383</v>
      </c>
      <c r="G52" s="46">
        <f>SUMIF('KPI0 Assets reporting'!$D:$D,DUPLICATE!$B52,'KPI0 Assets reporting'!$I:$I)</f>
        <v>54</v>
      </c>
      <c r="H52" s="66">
        <f>SUMIF('KPI1 Fleet asset'!$B:$B,DUPLICATE!$B52,'KPI1 Fleet asset'!$D:$D)</f>
        <v>432</v>
      </c>
      <c r="I52" s="70">
        <f t="shared" si="29"/>
        <v>1.9607843137254902E-2</v>
      </c>
      <c r="J52" s="71">
        <f t="shared" si="29"/>
        <v>7.0496083550913843E-2</v>
      </c>
      <c r="K52" s="60">
        <f t="shared" si="30"/>
        <v>-5.5555555555555552E-2</v>
      </c>
      <c r="L52" s="71">
        <f t="shared" si="30"/>
        <v>-0.11342592592592593</v>
      </c>
      <c r="M52" s="168" t="s">
        <v>126</v>
      </c>
      <c r="O52" s="104" t="s">
        <v>52</v>
      </c>
      <c r="P52" s="57">
        <f>SUMIF('KPI2 Drivers'!B:B,DUPLICATE!O52,'KPI2 Drivers'!F:F)</f>
        <v>0</v>
      </c>
      <c r="Q52" s="47">
        <f>SUMIF('KPI2 Drivers'!B:B,DUPLICATE!O52,'KPI2 Drivers'!L:L)</f>
        <v>26</v>
      </c>
      <c r="R52" s="58">
        <f>SUMIF('KPI2 Drivers'!B:B,DUPLICATE!O52,'KPI2 Drivers'!D:D)</f>
        <v>28</v>
      </c>
      <c r="S52" s="57">
        <f>SUMIF('KPI2 Drivers'!B:B,DUPLICATE!O52,'KPI2 Drivers'!E:E)</f>
        <v>0</v>
      </c>
      <c r="T52" s="126">
        <f>SUMIF('KPI2 Drivers'!B:B,DUPLICATE!O52,'KPI2 Drivers'!M:M)</f>
        <v>0</v>
      </c>
      <c r="U52" s="94">
        <f t="shared" si="31"/>
        <v>1</v>
      </c>
      <c r="V52" s="95">
        <f t="shared" si="32"/>
        <v>-7.1428571428571425E-2</v>
      </c>
      <c r="X52" s="6" t="s">
        <v>52</v>
      </c>
      <c r="Y52" s="179">
        <f>VLOOKUP($X52,'KPI3 Maintenance'!$B:$AE,Y$10,0)</f>
        <v>0</v>
      </c>
      <c r="Z52" s="180">
        <f>VLOOKUP($X52,'KPI3 Maintenance'!$B:$AE,Z$10,0)</f>
        <v>0.04</v>
      </c>
      <c r="AA52" s="180">
        <f>VLOOKUP($X52,'KPI3 Maintenance'!$B:$AE,AA$10,0)</f>
        <v>3.9215686274509803E-2</v>
      </c>
      <c r="AB52" s="180">
        <f>VLOOKUP($X52,'KPI3 Maintenance'!$B:$AE,AB$10,0)</f>
        <v>1.9607843137254902E-2</v>
      </c>
      <c r="AC52" s="180">
        <f>VLOOKUP($X52,'KPI3 Maintenance'!$B:$AE,AC$10,0)</f>
        <v>0</v>
      </c>
      <c r="AD52" s="180">
        <f>VLOOKUP($X52,'KPI3 Maintenance'!$B:$AE,AD$10,0)</f>
        <v>0</v>
      </c>
      <c r="AE52" s="180">
        <f>VLOOKUP($X52,'KPI3 Maintenance'!$B:$AE,AE$10,0)</f>
        <v>0</v>
      </c>
      <c r="AF52" s="180">
        <f>VLOOKUP($X52,'KPI3 Maintenance'!$B:$AE,AF$10,0)</f>
        <v>0</v>
      </c>
      <c r="AG52" s="190">
        <f>VLOOKUP($X52,'KPI3 Maintenance'!$B:$AE,AG$10,0)</f>
        <v>0</v>
      </c>
      <c r="AH52"/>
    </row>
    <row r="53" spans="1:34">
      <c r="A53" s="1">
        <f t="shared" si="34"/>
        <v>7</v>
      </c>
      <c r="B53" s="168" t="s">
        <v>53</v>
      </c>
      <c r="C53" s="57">
        <f>SUMIFS('KPI0 Assets reporting'!$I:$I,'KPI0 Assets reporting'!$D:$D,DUPLICATE!$B53,'KPI0 Assets reporting'!$F:$F,"IN")</f>
        <v>54</v>
      </c>
      <c r="D53" s="46">
        <f>SUMIF('KPI1 Fleet asset'!B:B,DUPLICATE!B53,'KPI1 Fleet asset'!F:F)</f>
        <v>362</v>
      </c>
      <c r="E53" s="47">
        <f>SUMIFS(
'KPI0 Assets reporting'!$K:$K,
'KPI0 Assets reporting'!$D:$D,DUPLICATE!$B53,'KPI0 Assets reporting'!$F:$F,"IN")</f>
        <v>54</v>
      </c>
      <c r="F53" s="47">
        <f>SUMIF('KPI1 Fleet asset'!$B:$B,DUPLICATE!$B53,
'KPI1 Fleet asset'!$L:$L)</f>
        <v>542</v>
      </c>
      <c r="G53" s="46">
        <f>SUMIF('KPI0 Assets reporting'!$D:$D,DUPLICATE!$B53,'KPI0 Assets reporting'!$I:$I)</f>
        <v>54</v>
      </c>
      <c r="H53" s="66">
        <f>SUMIF('KPI1 Fleet asset'!$B:$B,DUPLICATE!$B53,'KPI1 Fleet asset'!$D:$D)</f>
        <v>432</v>
      </c>
      <c r="I53" s="70">
        <f t="shared" si="29"/>
        <v>0</v>
      </c>
      <c r="J53" s="71">
        <f t="shared" si="29"/>
        <v>0.33210332103321033</v>
      </c>
      <c r="K53" s="60">
        <f t="shared" si="30"/>
        <v>0</v>
      </c>
      <c r="L53" s="71">
        <f t="shared" si="30"/>
        <v>0.25462962962962965</v>
      </c>
      <c r="M53" s="168" t="s">
        <v>126</v>
      </c>
      <c r="O53" s="104" t="s">
        <v>53</v>
      </c>
      <c r="P53" s="57">
        <f>SUMIF('KPI2 Drivers'!B:B,DUPLICATE!O53,'KPI2 Drivers'!F:F)</f>
        <v>0</v>
      </c>
      <c r="Q53" s="47">
        <f>SUMIF('KPI2 Drivers'!B:B,DUPLICATE!O53,'KPI2 Drivers'!L:L)</f>
        <v>0</v>
      </c>
      <c r="R53" s="58">
        <f>SUMIF('KPI2 Drivers'!B:B,DUPLICATE!O53,'KPI2 Drivers'!D:D)</f>
        <v>74</v>
      </c>
      <c r="S53" s="57">
        <f>SUMIF('KPI2 Drivers'!B:B,DUPLICATE!O53,'KPI2 Drivers'!E:E)</f>
        <v>0</v>
      </c>
      <c r="T53" s="126">
        <f>SUMIF('KPI2 Drivers'!B:B,DUPLICATE!O53,'KPI2 Drivers'!M:M)</f>
        <v>0</v>
      </c>
      <c r="U53" s="94">
        <f t="shared" si="31"/>
        <v>0</v>
      </c>
      <c r="V53" s="95">
        <f t="shared" si="32"/>
        <v>-1</v>
      </c>
      <c r="X53" s="6" t="s">
        <v>53</v>
      </c>
      <c r="Y53" s="179">
        <f>VLOOKUP($X53,'KPI3 Maintenance'!$B:$AE,Y$10,0)</f>
        <v>0</v>
      </c>
      <c r="Z53" s="180">
        <f>VLOOKUP($X53,'KPI3 Maintenance'!$B:$AE,Z$10,0)</f>
        <v>0</v>
      </c>
      <c r="AA53" s="180">
        <f>VLOOKUP($X53,'KPI3 Maintenance'!$B:$AE,AA$10,0)</f>
        <v>0</v>
      </c>
      <c r="AB53" s="180">
        <f>VLOOKUP($X53,'KPI3 Maintenance'!$B:$AE,AB$10,0)</f>
        <v>0</v>
      </c>
      <c r="AC53" s="180">
        <f>VLOOKUP($X53,'KPI3 Maintenance'!$B:$AE,AC$10,0)</f>
        <v>0</v>
      </c>
      <c r="AD53" s="180">
        <f>VLOOKUP($X53,'KPI3 Maintenance'!$B:$AE,AD$10,0)</f>
        <v>0</v>
      </c>
      <c r="AE53" s="180">
        <f>VLOOKUP($X53,'KPI3 Maintenance'!$B:$AE,AE$10,0)</f>
        <v>0</v>
      </c>
      <c r="AF53" s="180">
        <f>VLOOKUP($X53,'KPI3 Maintenance'!$B:$AE,AF$10,0)</f>
        <v>0</v>
      </c>
      <c r="AG53" s="190">
        <f>VLOOKUP($X53,'KPI3 Maintenance'!$B:$AE,AG$10,0)</f>
        <v>0</v>
      </c>
      <c r="AH53"/>
    </row>
    <row r="54" spans="1:34">
      <c r="A54" s="1">
        <f t="shared" si="34"/>
        <v>8</v>
      </c>
      <c r="B54" s="168" t="s">
        <v>54</v>
      </c>
      <c r="C54" s="57">
        <f>SUMIFS('KPI0 Assets reporting'!$I:$I,'KPI0 Assets reporting'!$D:$D,DUPLICATE!$B54,'KPI0 Assets reporting'!$F:$F,"IN")</f>
        <v>22</v>
      </c>
      <c r="D54" s="46">
        <f>SUMIF('KPI1 Fleet asset'!B:B,DUPLICATE!B54,'KPI1 Fleet asset'!F:F)</f>
        <v>151</v>
      </c>
      <c r="E54" s="47">
        <f>SUMIFS(
'KPI0 Assets reporting'!$K:$K,
'KPI0 Assets reporting'!$D:$D,DUPLICATE!$B54,'KPI0 Assets reporting'!$F:$F,"IN")</f>
        <v>23</v>
      </c>
      <c r="F54" s="47">
        <f>SUMIF('KPI1 Fleet asset'!$B:$B,DUPLICATE!$B54,
'KPI1 Fleet asset'!$L:$L)</f>
        <v>160</v>
      </c>
      <c r="G54" s="46">
        <f>SUMIF('KPI0 Assets reporting'!$D:$D,DUPLICATE!$B54,'KPI0 Assets reporting'!$I:$I)</f>
        <v>124</v>
      </c>
      <c r="H54" s="66">
        <f>SUMIF('KPI1 Fleet asset'!$B:$B,DUPLICATE!$B54,'KPI1 Fleet asset'!$D:$D)</f>
        <v>992</v>
      </c>
      <c r="I54" s="70">
        <f t="shared" si="29"/>
        <v>4.3478260869565216E-2</v>
      </c>
      <c r="J54" s="71">
        <f t="shared" si="29"/>
        <v>5.6250000000000001E-2</v>
      </c>
      <c r="K54" s="60">
        <f t="shared" si="30"/>
        <v>-0.81451612903225812</v>
      </c>
      <c r="L54" s="71">
        <f t="shared" si="30"/>
        <v>-0.83870967741935487</v>
      </c>
      <c r="M54" s="168"/>
      <c r="O54" s="104" t="s">
        <v>54</v>
      </c>
      <c r="P54" s="57">
        <f>SUMIF('KPI2 Drivers'!B:B,DUPLICATE!O54,'KPI2 Drivers'!F:F)</f>
        <v>0</v>
      </c>
      <c r="Q54" s="47">
        <f>SUMIF('KPI2 Drivers'!B:B,DUPLICATE!O54,'KPI2 Drivers'!L:L)</f>
        <v>0</v>
      </c>
      <c r="R54" s="58">
        <f>SUMIF('KPI2 Drivers'!B:B,DUPLICATE!O54,'KPI2 Drivers'!D:D)</f>
        <v>14</v>
      </c>
      <c r="S54" s="57">
        <f>SUMIF('KPI2 Drivers'!B:B,DUPLICATE!O54,'KPI2 Drivers'!E:E)</f>
        <v>0</v>
      </c>
      <c r="T54" s="126">
        <f>SUMIF('KPI2 Drivers'!B:B,DUPLICATE!O54,'KPI2 Drivers'!M:M)</f>
        <v>0</v>
      </c>
      <c r="U54" s="94">
        <f t="shared" si="31"/>
        <v>0</v>
      </c>
      <c r="V54" s="95">
        <f t="shared" si="32"/>
        <v>-1</v>
      </c>
      <c r="X54" s="6" t="s">
        <v>54</v>
      </c>
      <c r="Y54" s="179">
        <f>VLOOKUP($X54,'KPI3 Maintenance'!$B:$AE,Y$10,0)</f>
        <v>0</v>
      </c>
      <c r="Z54" s="180">
        <f>VLOOKUP($X54,'KPI3 Maintenance'!$B:$AE,Z$10,0)</f>
        <v>0</v>
      </c>
      <c r="AA54" s="180">
        <f>VLOOKUP($X54,'KPI3 Maintenance'!$B:$AE,AA$10,0)</f>
        <v>0</v>
      </c>
      <c r="AB54" s="180">
        <f>VLOOKUP($X54,'KPI3 Maintenance'!$B:$AE,AB$10,0)</f>
        <v>0</v>
      </c>
      <c r="AC54" s="180">
        <f>VLOOKUP($X54,'KPI3 Maintenance'!$B:$AE,AC$10,0)</f>
        <v>0</v>
      </c>
      <c r="AD54" s="180">
        <f>VLOOKUP($X54,'KPI3 Maintenance'!$B:$AE,AD$10,0)</f>
        <v>0</v>
      </c>
      <c r="AE54" s="180">
        <f>VLOOKUP($X54,'KPI3 Maintenance'!$B:$AE,AE$10,0)</f>
        <v>0</v>
      </c>
      <c r="AF54" s="180">
        <f>VLOOKUP($X54,'KPI3 Maintenance'!$B:$AE,AF$10,0)</f>
        <v>0</v>
      </c>
      <c r="AG54" s="190">
        <f>VLOOKUP($X54,'KPI3 Maintenance'!$B:$AE,AG$10,0)</f>
        <v>0</v>
      </c>
      <c r="AH54"/>
    </row>
    <row r="55" spans="1:34">
      <c r="A55" s="1">
        <f t="shared" si="34"/>
        <v>9</v>
      </c>
      <c r="B55" s="168" t="s">
        <v>55</v>
      </c>
      <c r="C55" s="57">
        <f>SUMIFS('KPI0 Assets reporting'!$I:$I,'KPI0 Assets reporting'!$D:$D,DUPLICATE!$B55,'KPI0 Assets reporting'!$F:$F,"IN")</f>
        <v>66</v>
      </c>
      <c r="D55" s="46">
        <f>SUMIF('KPI1 Fleet asset'!B:B,DUPLICATE!B55,'KPI1 Fleet asset'!F:F)</f>
        <v>446</v>
      </c>
      <c r="E55" s="47">
        <f>SUMIFS(
'KPI0 Assets reporting'!$K:$K,
'KPI0 Assets reporting'!$D:$D,DUPLICATE!$B55,'KPI0 Assets reporting'!$F:$F,"IN")</f>
        <v>66</v>
      </c>
      <c r="F55" s="47">
        <f>SUMIF('KPI1 Fleet asset'!$B:$B,DUPLICATE!$B55,
'KPI1 Fleet asset'!$L:$L)</f>
        <v>446</v>
      </c>
      <c r="G55" s="46">
        <f>SUMIF('KPI0 Assets reporting'!$D:$D,DUPLICATE!$B55,'KPI0 Assets reporting'!$I:$I)</f>
        <v>81</v>
      </c>
      <c r="H55" s="66">
        <f>SUMIF('KPI1 Fleet asset'!$B:$B,DUPLICATE!$B55,'KPI1 Fleet asset'!$D:$D)</f>
        <v>648</v>
      </c>
      <c r="I55" s="70">
        <f t="shared" si="29"/>
        <v>0</v>
      </c>
      <c r="J55" s="71">
        <f t="shared" si="29"/>
        <v>0</v>
      </c>
      <c r="K55" s="60">
        <f t="shared" si="30"/>
        <v>-0.18518518518518517</v>
      </c>
      <c r="L55" s="71">
        <f t="shared" si="30"/>
        <v>-0.31172839506172839</v>
      </c>
      <c r="M55" s="168"/>
      <c r="O55" s="104" t="s">
        <v>55</v>
      </c>
      <c r="P55" s="57">
        <f>SUMIF('KPI2 Drivers'!B:B,DUPLICATE!O55,'KPI2 Drivers'!F:F)</f>
        <v>0</v>
      </c>
      <c r="Q55" s="47">
        <f>SUMIF('KPI2 Drivers'!B:B,DUPLICATE!O55,'KPI2 Drivers'!L:L)</f>
        <v>1</v>
      </c>
      <c r="R55" s="58">
        <f>SUMIF('KPI2 Drivers'!B:B,DUPLICATE!O55,'KPI2 Drivers'!D:D)</f>
        <v>68</v>
      </c>
      <c r="S55" s="57">
        <f>SUMIF('KPI2 Drivers'!B:B,DUPLICATE!O55,'KPI2 Drivers'!E:E)</f>
        <v>0</v>
      </c>
      <c r="T55" s="126">
        <f>SUMIF('KPI2 Drivers'!B:B,DUPLICATE!O55,'KPI2 Drivers'!M:M)</f>
        <v>0</v>
      </c>
      <c r="U55" s="94">
        <f t="shared" si="31"/>
        <v>1</v>
      </c>
      <c r="V55" s="95">
        <f t="shared" si="32"/>
        <v>-0.98529411764705888</v>
      </c>
      <c r="X55" s="6" t="s">
        <v>55</v>
      </c>
      <c r="Y55" s="179">
        <f>VLOOKUP($X55,'KPI3 Maintenance'!$B:$AE,Y$10,0)</f>
        <v>0</v>
      </c>
      <c r="Z55" s="180">
        <f>VLOOKUP($X55,'KPI3 Maintenance'!$B:$AE,Z$10,0)</f>
        <v>0</v>
      </c>
      <c r="AA55" s="180">
        <f>VLOOKUP($X55,'KPI3 Maintenance'!$B:$AE,AA$10,0)</f>
        <v>0</v>
      </c>
      <c r="AB55" s="180">
        <f>VLOOKUP($X55,'KPI3 Maintenance'!$B:$AE,AB$10,0)</f>
        <v>0</v>
      </c>
      <c r="AC55" s="180">
        <f>VLOOKUP($X55,'KPI3 Maintenance'!$B:$AE,AC$10,0)</f>
        <v>0</v>
      </c>
      <c r="AD55" s="180">
        <f>VLOOKUP($X55,'KPI3 Maintenance'!$B:$AE,AD$10,0)</f>
        <v>0</v>
      </c>
      <c r="AE55" s="180">
        <f>VLOOKUP($X55,'KPI3 Maintenance'!$B:$AE,AE$10,0)</f>
        <v>0</v>
      </c>
      <c r="AF55" s="180">
        <f>VLOOKUP($X55,'KPI3 Maintenance'!$B:$AE,AF$10,0)</f>
        <v>0</v>
      </c>
      <c r="AG55" s="190">
        <f>VLOOKUP($X55,'KPI3 Maintenance'!$B:$AE,AG$10,0)</f>
        <v>0</v>
      </c>
      <c r="AH55"/>
    </row>
    <row r="56" spans="1:34">
      <c r="A56" s="1">
        <f t="shared" si="34"/>
        <v>10</v>
      </c>
      <c r="B56" s="168" t="s">
        <v>56</v>
      </c>
      <c r="C56" s="57">
        <f>SUMIFS('KPI0 Assets reporting'!$I:$I,'KPI0 Assets reporting'!$D:$D,DUPLICATE!$B56,'KPI0 Assets reporting'!$F:$F,"IN")</f>
        <v>12</v>
      </c>
      <c r="D56" s="46">
        <f>SUMIF('KPI1 Fleet asset'!B:B,DUPLICATE!B56,'KPI1 Fleet asset'!F:F)</f>
        <v>83</v>
      </c>
      <c r="E56" s="47">
        <f>SUMIFS(
'KPI0 Assets reporting'!$K:$K,
'KPI0 Assets reporting'!$D:$D,DUPLICATE!$B56,'KPI0 Assets reporting'!$F:$F,"IN")</f>
        <v>12</v>
      </c>
      <c r="F56" s="47">
        <f>SUMIF('KPI1 Fleet asset'!$B:$B,DUPLICATE!$B56,
'KPI1 Fleet asset'!$L:$L)</f>
        <v>84</v>
      </c>
      <c r="G56" s="46">
        <f>SUMIF('KPI0 Assets reporting'!$D:$D,DUPLICATE!$B56,'KPI0 Assets reporting'!$I:$I)</f>
        <v>55</v>
      </c>
      <c r="H56" s="66">
        <f>SUMIF('KPI1 Fleet asset'!$B:$B,DUPLICATE!$B56,'KPI1 Fleet asset'!$D:$D)</f>
        <v>440</v>
      </c>
      <c r="I56" s="70">
        <f t="shared" si="29"/>
        <v>0</v>
      </c>
      <c r="J56" s="71">
        <f t="shared" si="29"/>
        <v>1.1904761904761904E-2</v>
      </c>
      <c r="K56" s="60">
        <f t="shared" si="30"/>
        <v>-0.78181818181818186</v>
      </c>
      <c r="L56" s="71">
        <f t="shared" si="30"/>
        <v>-0.80909090909090908</v>
      </c>
      <c r="M56" s="168"/>
      <c r="O56" s="104" t="s">
        <v>56</v>
      </c>
      <c r="P56" s="57">
        <f>SUMIF('KPI2 Drivers'!B:B,DUPLICATE!O56,'KPI2 Drivers'!F:F)</f>
        <v>0</v>
      </c>
      <c r="Q56" s="47">
        <f>SUMIF('KPI2 Drivers'!B:B,DUPLICATE!O56,'KPI2 Drivers'!L:L)</f>
        <v>1</v>
      </c>
      <c r="R56" s="58">
        <f>SUMIF('KPI2 Drivers'!B:B,DUPLICATE!O56,'KPI2 Drivers'!D:D)</f>
        <v>61</v>
      </c>
      <c r="S56" s="57">
        <f>SUMIF('KPI2 Drivers'!B:B,DUPLICATE!O56,'KPI2 Drivers'!E:E)</f>
        <v>0</v>
      </c>
      <c r="T56" s="126">
        <f>SUMIF('KPI2 Drivers'!B:B,DUPLICATE!O56,'KPI2 Drivers'!M:M)</f>
        <v>0</v>
      </c>
      <c r="U56" s="94">
        <f t="shared" si="31"/>
        <v>1</v>
      </c>
      <c r="V56" s="95">
        <f t="shared" si="32"/>
        <v>-0.98360655737704916</v>
      </c>
      <c r="X56" s="6" t="s">
        <v>56</v>
      </c>
      <c r="Y56" s="179">
        <f>VLOOKUP($X56,'KPI3 Maintenance'!$B:$AE,Y$10,0)</f>
        <v>0</v>
      </c>
      <c r="Z56" s="180">
        <f>VLOOKUP($X56,'KPI3 Maintenance'!$B:$AE,Z$10,0)</f>
        <v>0</v>
      </c>
      <c r="AA56" s="180">
        <f>VLOOKUP($X56,'KPI3 Maintenance'!$B:$AE,AA$10,0)</f>
        <v>0</v>
      </c>
      <c r="AB56" s="180">
        <f>VLOOKUP($X56,'KPI3 Maintenance'!$B:$AE,AB$10,0)</f>
        <v>0</v>
      </c>
      <c r="AC56" s="180">
        <f>VLOOKUP($X56,'KPI3 Maintenance'!$B:$AE,AC$10,0)</f>
        <v>0</v>
      </c>
      <c r="AD56" s="180">
        <f>VLOOKUP($X56,'KPI3 Maintenance'!$B:$AE,AD$10,0)</f>
        <v>0</v>
      </c>
      <c r="AE56" s="180">
        <f>VLOOKUP($X56,'KPI3 Maintenance'!$B:$AE,AE$10,0)</f>
        <v>0</v>
      </c>
      <c r="AF56" s="180">
        <f>VLOOKUP($X56,'KPI3 Maintenance'!$B:$AE,AF$10,0)</f>
        <v>0</v>
      </c>
      <c r="AG56" s="190">
        <f>VLOOKUP($X56,'KPI3 Maintenance'!$B:$AE,AG$10,0)</f>
        <v>0</v>
      </c>
      <c r="AH56"/>
    </row>
    <row r="57" spans="1:34">
      <c r="A57" s="1">
        <f t="shared" si="34"/>
        <v>11</v>
      </c>
      <c r="B57" s="168" t="s">
        <v>57</v>
      </c>
      <c r="C57" s="57">
        <f>SUMIFS('KPI0 Assets reporting'!$I:$I,'KPI0 Assets reporting'!$D:$D,DUPLICATE!$B57,'KPI0 Assets reporting'!$F:$F,"IN")</f>
        <v>0</v>
      </c>
      <c r="D57" s="46">
        <f>SUMIF('KPI1 Fleet asset'!B:B,DUPLICATE!B57,'KPI1 Fleet asset'!F:F)</f>
        <v>0</v>
      </c>
      <c r="E57" s="47">
        <f>SUMIFS(
'KPI0 Assets reporting'!$K:$K,
'KPI0 Assets reporting'!$D:$D,DUPLICATE!$B57,'KPI0 Assets reporting'!$F:$F,"IN")</f>
        <v>0</v>
      </c>
      <c r="F57" s="47">
        <f>SUMIF('KPI1 Fleet asset'!$B:$B,DUPLICATE!$B57,
'KPI1 Fleet asset'!$L:$L)</f>
        <v>0</v>
      </c>
      <c r="G57" s="46">
        <f>SUMIF('KPI0 Assets reporting'!$D:$D,DUPLICATE!$B57,'KPI0 Assets reporting'!$I:$I)</f>
        <v>9</v>
      </c>
      <c r="H57" s="66">
        <f>SUMIF('KPI1 Fleet asset'!$B:$B,DUPLICATE!$B57,'KPI1 Fleet asset'!$D:$D)</f>
        <v>72</v>
      </c>
      <c r="I57" s="70">
        <f t="shared" si="29"/>
        <v>0</v>
      </c>
      <c r="J57" s="71">
        <f t="shared" si="29"/>
        <v>0</v>
      </c>
      <c r="K57" s="60">
        <f t="shared" si="30"/>
        <v>-1</v>
      </c>
      <c r="L57" s="71">
        <f t="shared" si="30"/>
        <v>-1</v>
      </c>
      <c r="M57" s="168" t="s">
        <v>121</v>
      </c>
      <c r="O57" s="104" t="s">
        <v>57</v>
      </c>
      <c r="P57" s="57">
        <f>SUMIF('KPI2 Drivers'!B:B,DUPLICATE!O57,'KPI2 Drivers'!F:F)</f>
        <v>0</v>
      </c>
      <c r="Q57" s="47">
        <f>SUMIF('KPI2 Drivers'!B:B,DUPLICATE!O57,'KPI2 Drivers'!L:L)</f>
        <v>0</v>
      </c>
      <c r="R57" s="58">
        <f>SUMIF('KPI2 Drivers'!B:B,DUPLICATE!O57,'KPI2 Drivers'!D:D)</f>
        <v>0</v>
      </c>
      <c r="S57" s="57">
        <f>SUMIF('KPI2 Drivers'!B:B,DUPLICATE!O57,'KPI2 Drivers'!E:E)</f>
        <v>0</v>
      </c>
      <c r="T57" s="126">
        <f>SUMIF('KPI2 Drivers'!B:B,DUPLICATE!O57,'KPI2 Drivers'!M:M)</f>
        <v>0</v>
      </c>
      <c r="U57" s="94">
        <f t="shared" si="31"/>
        <v>0</v>
      </c>
      <c r="V57" s="95">
        <f t="shared" si="32"/>
        <v>0</v>
      </c>
      <c r="X57" s="6" t="s">
        <v>57</v>
      </c>
      <c r="Y57" s="179">
        <f>VLOOKUP($X57,'KPI3 Maintenance'!$B:$AE,Y$10,0)</f>
        <v>0</v>
      </c>
      <c r="Z57" s="180">
        <f>VLOOKUP($X57,'KPI3 Maintenance'!$B:$AE,Z$10,0)</f>
        <v>0</v>
      </c>
      <c r="AA57" s="180">
        <f>VLOOKUP($X57,'KPI3 Maintenance'!$B:$AE,AA$10,0)</f>
        <v>0</v>
      </c>
      <c r="AB57" s="180">
        <f>VLOOKUP($X57,'KPI3 Maintenance'!$B:$AE,AB$10,0)</f>
        <v>0</v>
      </c>
      <c r="AC57" s="180">
        <f>VLOOKUP($X57,'KPI3 Maintenance'!$B:$AE,AC$10,0)</f>
        <v>0</v>
      </c>
      <c r="AD57" s="180">
        <f>VLOOKUP($X57,'KPI3 Maintenance'!$B:$AE,AD$10,0)</f>
        <v>0</v>
      </c>
      <c r="AE57" s="180">
        <f>VLOOKUP($X57,'KPI3 Maintenance'!$B:$AE,AE$10,0)</f>
        <v>0</v>
      </c>
      <c r="AF57" s="180">
        <f>VLOOKUP($X57,'KPI3 Maintenance'!$B:$AE,AF$10,0)</f>
        <v>0</v>
      </c>
      <c r="AG57" s="190">
        <f>VLOOKUP($X57,'KPI3 Maintenance'!$B:$AE,AG$10,0)</f>
        <v>0</v>
      </c>
      <c r="AH57"/>
    </row>
    <row r="58" spans="1:34" ht="15" thickBot="1">
      <c r="A58" s="1">
        <f t="shared" si="34"/>
        <v>12</v>
      </c>
      <c r="B58" s="169" t="s">
        <v>58</v>
      </c>
      <c r="C58" s="50">
        <f>SUMIFS('KPI0 Assets reporting'!$I:$I,'KPI0 Assets reporting'!$D:$D,DUPLICATE!$B58,'KPI0 Assets reporting'!$F:$F,"IN")</f>
        <v>13</v>
      </c>
      <c r="D58" s="51">
        <f>SUMIF('KPI1 Fleet asset'!B:B,DUPLICATE!B58,'KPI1 Fleet asset'!F:F)</f>
        <v>78</v>
      </c>
      <c r="E58" s="59">
        <f>SUMIFS(
'KPI0 Assets reporting'!$K:$K,
'KPI0 Assets reporting'!$D:$D,DUPLICATE!$B58,'KPI0 Assets reporting'!$F:$F,"IN")</f>
        <v>13</v>
      </c>
      <c r="F58" s="59">
        <f>SUMIF('KPI1 Fleet asset'!$B:$B,DUPLICATE!$B58,
'KPI1 Fleet asset'!$L:$L)</f>
        <v>104</v>
      </c>
      <c r="G58" s="51">
        <f>SUMIF('KPI0 Assets reporting'!$D:$D,DUPLICATE!$B58,'KPI0 Assets reporting'!$I:$I)</f>
        <v>59</v>
      </c>
      <c r="H58" s="64">
        <f>SUMIF('KPI1 Fleet asset'!$B:$B,DUPLICATE!$B58,'KPI1 Fleet asset'!$D:$D)</f>
        <v>472</v>
      </c>
      <c r="I58" s="72">
        <f t="shared" si="29"/>
        <v>0</v>
      </c>
      <c r="J58" s="73">
        <f t="shared" si="29"/>
        <v>0.25</v>
      </c>
      <c r="K58" s="146">
        <f t="shared" si="30"/>
        <v>-0.77966101694915257</v>
      </c>
      <c r="L58" s="73">
        <f t="shared" si="30"/>
        <v>-0.77966101694915257</v>
      </c>
      <c r="M58" s="169"/>
      <c r="O58" s="105" t="s">
        <v>58</v>
      </c>
      <c r="P58" s="50">
        <f>SUMIF('KPI2 Drivers'!B:B,DUPLICATE!O58,'KPI2 Drivers'!F:F)</f>
        <v>0</v>
      </c>
      <c r="Q58" s="59">
        <f>SUMIF('KPI2 Drivers'!B:B,DUPLICATE!O58,'KPI2 Drivers'!L:L)</f>
        <v>10</v>
      </c>
      <c r="R58" s="55">
        <f>SUMIF('KPI2 Drivers'!B:B,DUPLICATE!O58,'KPI2 Drivers'!D:D)</f>
        <v>28</v>
      </c>
      <c r="S58" s="50">
        <f>SUMIF('KPI2 Drivers'!B:B,DUPLICATE!O58,'KPI2 Drivers'!E:E)</f>
        <v>0</v>
      </c>
      <c r="T58" s="127">
        <f>SUMIF('KPI2 Drivers'!B:B,DUPLICATE!O58,'KPI2 Drivers'!M:M)</f>
        <v>0</v>
      </c>
      <c r="U58" s="96">
        <f t="shared" si="31"/>
        <v>1</v>
      </c>
      <c r="V58" s="97">
        <f t="shared" si="32"/>
        <v>-0.6428571428571429</v>
      </c>
      <c r="X58" s="202" t="s">
        <v>58</v>
      </c>
      <c r="Y58" s="193">
        <f>VLOOKUP($X58,'KPI3 Maintenance'!$B:$AE,Y$10,0)</f>
        <v>0</v>
      </c>
      <c r="Z58" s="194">
        <f>VLOOKUP($X58,'KPI3 Maintenance'!$B:$AE,Z$10,0)</f>
        <v>0</v>
      </c>
      <c r="AA58" s="194">
        <f>VLOOKUP($X58,'KPI3 Maintenance'!$B:$AE,AA$10,0)</f>
        <v>0</v>
      </c>
      <c r="AB58" s="194">
        <f>VLOOKUP($X58,'KPI3 Maintenance'!$B:$AE,AB$10,0)</f>
        <v>0</v>
      </c>
      <c r="AC58" s="194">
        <f>VLOOKUP($X58,'KPI3 Maintenance'!$B:$AE,AC$10,0)</f>
        <v>0</v>
      </c>
      <c r="AD58" s="194">
        <f>VLOOKUP($X58,'KPI3 Maintenance'!$B:$AE,AD$10,0)</f>
        <v>0</v>
      </c>
      <c r="AE58" s="194">
        <f>VLOOKUP($X58,'KPI3 Maintenance'!$B:$AE,AE$10,0)</f>
        <v>0</v>
      </c>
      <c r="AF58" s="194">
        <f>VLOOKUP($X58,'KPI3 Maintenance'!$B:$AE,AF$10,0)</f>
        <v>0</v>
      </c>
      <c r="AG58" s="195">
        <f>VLOOKUP($X58,'KPI3 Maintenance'!$B:$AE,AG$10,0)</f>
        <v>0</v>
      </c>
      <c r="AH58"/>
    </row>
    <row r="59" spans="1:34" ht="15" thickBot="1">
      <c r="E59" s="45"/>
      <c r="F59" s="45"/>
      <c r="Y59"/>
      <c r="Z59"/>
      <c r="AA59"/>
      <c r="AB59"/>
      <c r="AC59"/>
      <c r="AD59"/>
      <c r="AE59"/>
      <c r="AF59"/>
      <c r="AG59"/>
      <c r="AH59"/>
    </row>
    <row r="60" spans="1:34" ht="28.8">
      <c r="C60" s="235" t="s">
        <v>4</v>
      </c>
      <c r="D60" s="236"/>
      <c r="E60" s="237">
        <v>44013</v>
      </c>
      <c r="F60" s="238"/>
      <c r="G60" s="236" t="s">
        <v>5</v>
      </c>
      <c r="H60" s="239"/>
      <c r="I60" s="240" t="s">
        <v>6</v>
      </c>
      <c r="J60" s="241"/>
      <c r="K60" s="240" t="s">
        <v>7</v>
      </c>
      <c r="L60" s="241"/>
      <c r="M60" s="242" t="s">
        <v>118</v>
      </c>
      <c r="P60" s="107" t="s">
        <v>4</v>
      </c>
      <c r="Q60" s="214">
        <v>44013</v>
      </c>
      <c r="R60" s="111" t="s">
        <v>5</v>
      </c>
      <c r="S60" s="102" t="s">
        <v>8</v>
      </c>
      <c r="T60" s="214">
        <v>43952</v>
      </c>
      <c r="U60" s="215" t="s">
        <v>6</v>
      </c>
      <c r="V60" s="150" t="s">
        <v>7</v>
      </c>
      <c r="Y60" s="232" t="s">
        <v>129</v>
      </c>
      <c r="Z60" s="233"/>
      <c r="AA60" s="233"/>
      <c r="AB60" s="233"/>
      <c r="AC60" s="233"/>
      <c r="AD60" s="233"/>
      <c r="AE60" s="233"/>
      <c r="AF60" s="233"/>
      <c r="AG60" s="234"/>
      <c r="AH60"/>
    </row>
    <row r="61" spans="1:34" ht="28.8">
      <c r="C61" s="50" t="s">
        <v>127</v>
      </c>
      <c r="D61" s="51" t="s">
        <v>10</v>
      </c>
      <c r="E61" s="51" t="s">
        <v>128</v>
      </c>
      <c r="F61" s="51" t="s">
        <v>11</v>
      </c>
      <c r="G61" s="51" t="s">
        <v>9</v>
      </c>
      <c r="H61" s="64" t="s">
        <v>10</v>
      </c>
      <c r="I61" s="67" t="s">
        <v>127</v>
      </c>
      <c r="J61" s="63" t="s">
        <v>11</v>
      </c>
      <c r="K61" s="67" t="s">
        <v>127</v>
      </c>
      <c r="L61" s="63" t="s">
        <v>11</v>
      </c>
      <c r="M61" s="242"/>
      <c r="P61" s="108" t="s">
        <v>12</v>
      </c>
      <c r="Q61" s="109" t="s">
        <v>13</v>
      </c>
      <c r="R61" s="112" t="s">
        <v>14</v>
      </c>
      <c r="S61" s="151" t="s">
        <v>15</v>
      </c>
      <c r="T61" s="106" t="s">
        <v>16</v>
      </c>
      <c r="U61" s="67" t="s">
        <v>14</v>
      </c>
      <c r="V61" s="152" t="s">
        <v>14</v>
      </c>
      <c r="Y61" s="207">
        <v>43922</v>
      </c>
      <c r="Z61" s="207">
        <v>43952</v>
      </c>
      <c r="AA61" s="207">
        <v>43983</v>
      </c>
      <c r="AB61" s="207">
        <v>44013</v>
      </c>
      <c r="AC61" s="207">
        <v>44044</v>
      </c>
      <c r="AD61" s="207">
        <v>44075</v>
      </c>
      <c r="AE61" s="207">
        <v>44105</v>
      </c>
      <c r="AF61" s="207">
        <v>44136</v>
      </c>
      <c r="AG61" s="207">
        <v>44166</v>
      </c>
      <c r="AH61"/>
    </row>
    <row r="62" spans="1:34" ht="29.4" thickBot="1">
      <c r="A62" s="170" t="s">
        <v>117</v>
      </c>
      <c r="B62" s="90" t="s">
        <v>20</v>
      </c>
      <c r="C62" s="91">
        <f>SUM(C63:C76)</f>
        <v>254</v>
      </c>
      <c r="D62" s="91">
        <f t="shared" ref="D62:H62" si="35">SUM(D63:D76)</f>
        <v>1714</v>
      </c>
      <c r="E62" s="91">
        <f t="shared" si="35"/>
        <v>332</v>
      </c>
      <c r="F62" s="91">
        <f t="shared" si="35"/>
        <v>2190</v>
      </c>
      <c r="G62" s="91">
        <f t="shared" si="35"/>
        <v>1153</v>
      </c>
      <c r="H62" s="142">
        <f t="shared" si="35"/>
        <v>9224</v>
      </c>
      <c r="I62" s="147">
        <f t="shared" ref="I62:J76" si="36">IFERROR((ABS((C62-E62)/E62)),0)</f>
        <v>0.23493975903614459</v>
      </c>
      <c r="J62" s="85">
        <f t="shared" si="36"/>
        <v>0.21735159817351599</v>
      </c>
      <c r="K62" s="144">
        <f t="shared" ref="K62:L76" si="37">IFERROR((E62-G62)/G62,0)</f>
        <v>-0.7120555073720729</v>
      </c>
      <c r="L62" s="85">
        <f t="shared" si="37"/>
        <v>-0.76257588898525586</v>
      </c>
      <c r="M62" s="242"/>
      <c r="O62" s="128" t="s">
        <v>20</v>
      </c>
      <c r="P62" s="129">
        <f>SUM(P63:P74)</f>
        <v>2</v>
      </c>
      <c r="Q62" s="91">
        <f t="shared" ref="Q62:R62" si="38">SUM(Q63:Q74)</f>
        <v>6</v>
      </c>
      <c r="R62" s="130">
        <f t="shared" si="38"/>
        <v>229</v>
      </c>
      <c r="S62" s="129">
        <f>SUM(S63:S76)</f>
        <v>3</v>
      </c>
      <c r="T62" s="91">
        <f t="shared" ref="T62" si="39">SUM(T63:T74)</f>
        <v>0</v>
      </c>
      <c r="U62" s="84">
        <f t="shared" ref="U62:U76" si="40">IFERROR((ABS((P62-Q62)/Q62)),0)</f>
        <v>0.66666666666666663</v>
      </c>
      <c r="V62" s="85">
        <f t="shared" ref="V62:V76" si="41">IFERROR((Q62-R62)/R62,0)</f>
        <v>-0.97379912663755464</v>
      </c>
      <c r="X62" s="203" t="s">
        <v>20</v>
      </c>
      <c r="Y62" s="204">
        <f t="shared" ref="Y62:AG62" si="42">AVERAGE(Y63:Y73)</f>
        <v>6.3424947145877377E-3</v>
      </c>
      <c r="Z62" s="204">
        <f t="shared" si="42"/>
        <v>6.4935064935064931E-3</v>
      </c>
      <c r="AA62" s="204">
        <f t="shared" si="42"/>
        <v>6.4935064935064931E-3</v>
      </c>
      <c r="AB62" s="204">
        <f t="shared" si="42"/>
        <v>4.329004329004329E-3</v>
      </c>
      <c r="AC62" s="204">
        <f t="shared" si="42"/>
        <v>0</v>
      </c>
      <c r="AD62" s="204">
        <f t="shared" si="42"/>
        <v>0</v>
      </c>
      <c r="AE62" s="204">
        <f t="shared" si="42"/>
        <v>0</v>
      </c>
      <c r="AF62" s="204">
        <f t="shared" si="42"/>
        <v>0</v>
      </c>
      <c r="AG62" s="204">
        <f t="shared" si="42"/>
        <v>0</v>
      </c>
      <c r="AH62"/>
    </row>
    <row r="63" spans="1:34">
      <c r="A63" s="1">
        <v>1</v>
      </c>
      <c r="B63" s="167" t="s">
        <v>59</v>
      </c>
      <c r="C63" s="100">
        <f>SUMIFS('KPI0 Assets reporting'!$I:$I,'KPI0 Assets reporting'!$D:$D,DUPLICATE!$B63,'KPI0 Assets reporting'!$F:$F,"IN")</f>
        <v>21</v>
      </c>
      <c r="D63" s="101">
        <f>SUMIF('KPI1 Fleet asset'!B:B,DUPLICATE!B63,'KPI1 Fleet asset'!F:F)</f>
        <v>145</v>
      </c>
      <c r="E63" s="124">
        <f>SUMIFS(
'KPI0 Assets reporting'!$L:$L,
'KPI0 Assets reporting'!$D:$D,DUPLICATE!$B63,'KPI0 Assets reporting'!$F:$F,"IN")</f>
        <v>21</v>
      </c>
      <c r="F63" s="124">
        <f>SUMIF('KPI1 Fleet asset'!$B:$B,DUPLICATE!$B63,
'KPI1 Fleet asset'!$L:$L)</f>
        <v>145</v>
      </c>
      <c r="G63" s="101">
        <f>SUMIF('KPI0 Assets reporting'!$D:$D,DUPLICATE!$B63,'KPI0 Assets reporting'!$I:$I)</f>
        <v>109</v>
      </c>
      <c r="H63" s="143">
        <f>SUMIF('KPI1 Fleet asset'!$B:$B,DUPLICATE!$B63,'KPI1 Fleet asset'!$D:$D)</f>
        <v>872</v>
      </c>
      <c r="I63" s="140">
        <f t="shared" si="36"/>
        <v>0</v>
      </c>
      <c r="J63" s="141">
        <f t="shared" si="36"/>
        <v>0</v>
      </c>
      <c r="K63" s="145">
        <f t="shared" si="37"/>
        <v>-0.80733944954128445</v>
      </c>
      <c r="L63" s="141">
        <f t="shared" si="37"/>
        <v>-0.83371559633027525</v>
      </c>
      <c r="M63" s="167"/>
      <c r="N63" s="175"/>
      <c r="O63" s="103" t="s">
        <v>59</v>
      </c>
      <c r="P63" s="100">
        <f>SUMIF('KPI2 Drivers'!B:B,DUPLICATE!O63,'KPI2 Drivers'!F:F)</f>
        <v>0</v>
      </c>
      <c r="Q63" s="124">
        <f>SUMIF('KPI2 Drivers'!B:B,DUPLICATE!O63,'KPI2 Drivers'!L:L)</f>
        <v>0</v>
      </c>
      <c r="R63" s="131">
        <f>SUMIF('KPI2 Drivers'!B:B,DUPLICATE!O63,'KPI2 Drivers'!D:D)</f>
        <v>16</v>
      </c>
      <c r="S63" s="100">
        <f>SUMIF('KPI2 Drivers'!B:B,DUPLICATE!O63,'KPI2 Drivers'!E:E)</f>
        <v>0</v>
      </c>
      <c r="T63" s="125">
        <f>SUMIF('KPI2 Drivers'!B:B,DUPLICATE!O63,'KPI2 Drivers'!M:M)</f>
        <v>0</v>
      </c>
      <c r="U63" s="92">
        <f t="shared" si="40"/>
        <v>0</v>
      </c>
      <c r="V63" s="93">
        <f t="shared" si="41"/>
        <v>-1</v>
      </c>
      <c r="X63" s="198" t="s">
        <v>59</v>
      </c>
      <c r="Y63" s="199">
        <f>VLOOKUP($X63,'KPI3 Maintenance'!$B:$AE,Y$10,0)</f>
        <v>0</v>
      </c>
      <c r="Z63" s="200">
        <f>VLOOKUP($X63,'KPI3 Maintenance'!$B:$AE,Z$10,0)</f>
        <v>0</v>
      </c>
      <c r="AA63" s="200">
        <f>VLOOKUP($X63,'KPI3 Maintenance'!$B:$AE,AA$10,0)</f>
        <v>0</v>
      </c>
      <c r="AB63" s="200">
        <f>VLOOKUP($X63,'KPI3 Maintenance'!$B:$AE,AB$10,0)</f>
        <v>0</v>
      </c>
      <c r="AC63" s="200">
        <f>VLOOKUP($X63,'KPI3 Maintenance'!$B:$AE,AC$10,0)</f>
        <v>0</v>
      </c>
      <c r="AD63" s="200">
        <f>VLOOKUP($X63,'KPI3 Maintenance'!$B:$AE,AD$10,0)</f>
        <v>0</v>
      </c>
      <c r="AE63" s="200">
        <f>VLOOKUP($X63,'KPI3 Maintenance'!$B:$AE,AE$10,0)</f>
        <v>0</v>
      </c>
      <c r="AF63" s="200">
        <f>VLOOKUP($X63,'KPI3 Maintenance'!$B:$AE,AF$10,0)</f>
        <v>0</v>
      </c>
      <c r="AG63" s="201">
        <f>VLOOKUP($X63,'KPI3 Maintenance'!$B:$AE,AG$10,0)</f>
        <v>0</v>
      </c>
      <c r="AH63"/>
    </row>
    <row r="64" spans="1:34">
      <c r="A64" s="1">
        <f t="shared" ref="A64:A76" si="43">A63+1</f>
        <v>2</v>
      </c>
      <c r="B64" s="168" t="s">
        <v>60</v>
      </c>
      <c r="C64" s="57">
        <f>SUMIFS('KPI0 Assets reporting'!$I:$I,'KPI0 Assets reporting'!$D:$D,DUPLICATE!$B64,'KPI0 Assets reporting'!$F:$F,"IN")</f>
        <v>25</v>
      </c>
      <c r="D64" s="46">
        <f>SUMIF('KPI1 Fleet asset'!B:B,DUPLICATE!B64,'KPI1 Fleet asset'!F:F)</f>
        <v>174</v>
      </c>
      <c r="E64" s="47">
        <f>SUMIFS(
'KPI0 Assets reporting'!$K:$K,
'KPI0 Assets reporting'!$D:$D,DUPLICATE!$B64,'KPI0 Assets reporting'!$F:$F,"IN")</f>
        <v>25</v>
      </c>
      <c r="F64" s="47">
        <f>SUMIF('KPI1 Fleet asset'!$B:$B,DUPLICATE!$B64,
'KPI1 Fleet asset'!$L:$L)</f>
        <v>174</v>
      </c>
      <c r="G64" s="46">
        <f>SUMIF('KPI0 Assets reporting'!$D:$D,DUPLICATE!$B64,'KPI0 Assets reporting'!$I:$I)</f>
        <v>25</v>
      </c>
      <c r="H64" s="66">
        <f>SUMIF('KPI1 Fleet asset'!$B:$B,DUPLICATE!$B64,'KPI1 Fleet asset'!$D:$D)</f>
        <v>200</v>
      </c>
      <c r="I64" s="70">
        <f t="shared" si="36"/>
        <v>0</v>
      </c>
      <c r="J64" s="71">
        <f t="shared" si="36"/>
        <v>0</v>
      </c>
      <c r="K64" s="60">
        <f t="shared" si="37"/>
        <v>0</v>
      </c>
      <c r="L64" s="71">
        <f t="shared" si="37"/>
        <v>-0.13</v>
      </c>
      <c r="M64" s="168" t="s">
        <v>123</v>
      </c>
      <c r="N64" s="175"/>
      <c r="O64" s="104" t="s">
        <v>60</v>
      </c>
      <c r="P64" s="57">
        <f>SUMIF('KPI2 Drivers'!B:B,DUPLICATE!O64,'KPI2 Drivers'!F:F)</f>
        <v>0</v>
      </c>
      <c r="Q64" s="47">
        <f>SUMIF('KPI2 Drivers'!B:B,DUPLICATE!O64,'KPI2 Drivers'!L:L)</f>
        <v>0</v>
      </c>
      <c r="R64" s="58">
        <f>SUMIF('KPI2 Drivers'!B:B,DUPLICATE!O64,'KPI2 Drivers'!D:D)</f>
        <v>13</v>
      </c>
      <c r="S64" s="57">
        <f>SUMIF('KPI2 Drivers'!B:B,DUPLICATE!O64,'KPI2 Drivers'!E:E)</f>
        <v>0</v>
      </c>
      <c r="T64" s="126">
        <f>SUMIF('KPI2 Drivers'!B:B,DUPLICATE!O64,'KPI2 Drivers'!M:M)</f>
        <v>0</v>
      </c>
      <c r="U64" s="94">
        <f t="shared" si="40"/>
        <v>0</v>
      </c>
      <c r="V64" s="95">
        <f t="shared" si="41"/>
        <v>-1</v>
      </c>
      <c r="X64" s="6" t="s">
        <v>60</v>
      </c>
      <c r="Y64" s="179">
        <f>VLOOKUP($X64,'KPI3 Maintenance'!$B:$AE,Y$10,0)</f>
        <v>0</v>
      </c>
      <c r="Z64" s="180">
        <f>VLOOKUP($X64,'KPI3 Maintenance'!$B:$AE,Z$10,0)</f>
        <v>0</v>
      </c>
      <c r="AA64" s="180">
        <f>VLOOKUP($X64,'KPI3 Maintenance'!$B:$AE,AA$10,0)</f>
        <v>0</v>
      </c>
      <c r="AB64" s="180">
        <f>VLOOKUP($X64,'KPI3 Maintenance'!$B:$AE,AB$10,0)</f>
        <v>0</v>
      </c>
      <c r="AC64" s="180">
        <f>VLOOKUP($X64,'KPI3 Maintenance'!$B:$AE,AC$10,0)</f>
        <v>0</v>
      </c>
      <c r="AD64" s="180">
        <f>VLOOKUP($X64,'KPI3 Maintenance'!$B:$AE,AD$10,0)</f>
        <v>0</v>
      </c>
      <c r="AE64" s="180">
        <f>VLOOKUP($X64,'KPI3 Maintenance'!$B:$AE,AE$10,0)</f>
        <v>0</v>
      </c>
      <c r="AF64" s="180">
        <f>VLOOKUP($X64,'KPI3 Maintenance'!$B:$AE,AF$10,0)</f>
        <v>0</v>
      </c>
      <c r="AG64" s="190">
        <f>VLOOKUP($X64,'KPI3 Maintenance'!$B:$AE,AG$10,0)</f>
        <v>0</v>
      </c>
      <c r="AH64"/>
    </row>
    <row r="65" spans="1:34">
      <c r="A65" s="1">
        <f t="shared" si="43"/>
        <v>3</v>
      </c>
      <c r="B65" s="168" t="s">
        <v>61</v>
      </c>
      <c r="C65" s="57">
        <f>SUMIFS('KPI0 Assets reporting'!$I:$I,'KPI0 Assets reporting'!$D:$D,DUPLICATE!$B65,'KPI0 Assets reporting'!$F:$F,"IN")</f>
        <v>18</v>
      </c>
      <c r="D65" s="46">
        <f>SUMIF('KPI1 Fleet asset'!B:B,DUPLICATE!B65,'KPI1 Fleet asset'!F:F)</f>
        <v>93</v>
      </c>
      <c r="E65" s="47">
        <f>SUMIFS(
'KPI0 Assets reporting'!$K:$K,
'KPI0 Assets reporting'!$D:$D,DUPLICATE!$B65,'KPI0 Assets reporting'!$F:$F,"IN")</f>
        <v>18</v>
      </c>
      <c r="F65" s="47">
        <f>SUMIF('KPI1 Fleet asset'!$B:$B,DUPLICATE!$B65,
'KPI1 Fleet asset'!$L:$L)</f>
        <v>95</v>
      </c>
      <c r="G65" s="46">
        <f>SUMIF('KPI0 Assets reporting'!$D:$D,DUPLICATE!$B65,'KPI0 Assets reporting'!$I:$I)</f>
        <v>153</v>
      </c>
      <c r="H65" s="66">
        <f>SUMIF('KPI1 Fleet asset'!$B:$B,DUPLICATE!$B65,'KPI1 Fleet asset'!$D:$D)</f>
        <v>1224</v>
      </c>
      <c r="I65" s="70">
        <f t="shared" si="36"/>
        <v>0</v>
      </c>
      <c r="J65" s="71">
        <f t="shared" si="36"/>
        <v>2.1052631578947368E-2</v>
      </c>
      <c r="K65" s="60">
        <f t="shared" si="37"/>
        <v>-0.88235294117647056</v>
      </c>
      <c r="L65" s="71">
        <f t="shared" si="37"/>
        <v>-0.92238562091503273</v>
      </c>
      <c r="M65" s="168"/>
      <c r="N65" s="175"/>
      <c r="O65" s="104" t="s">
        <v>61</v>
      </c>
      <c r="P65" s="57">
        <f>SUMIF('KPI2 Drivers'!B:B,DUPLICATE!O65,'KPI2 Drivers'!F:F)</f>
        <v>0</v>
      </c>
      <c r="Q65" s="47">
        <f>SUMIF('KPI2 Drivers'!B:B,DUPLICATE!O65,'KPI2 Drivers'!L:L)</f>
        <v>0</v>
      </c>
      <c r="R65" s="58">
        <f>SUMIF('KPI2 Drivers'!B:B,DUPLICATE!O65,'KPI2 Drivers'!D:D)</f>
        <v>29</v>
      </c>
      <c r="S65" s="57">
        <f>SUMIF('KPI2 Drivers'!B:B,DUPLICATE!O65,'KPI2 Drivers'!E:E)</f>
        <v>0</v>
      </c>
      <c r="T65" s="126">
        <f>SUMIF('KPI2 Drivers'!B:B,DUPLICATE!O65,'KPI2 Drivers'!M:M)</f>
        <v>0</v>
      </c>
      <c r="U65" s="94">
        <f t="shared" si="40"/>
        <v>0</v>
      </c>
      <c r="V65" s="95">
        <f t="shared" si="41"/>
        <v>-1</v>
      </c>
      <c r="X65" s="6" t="s">
        <v>61</v>
      </c>
      <c r="Y65" s="179">
        <f>VLOOKUP($X65,'KPI3 Maintenance'!$B:$AE,Y$10,0)</f>
        <v>0</v>
      </c>
      <c r="Z65" s="180">
        <f>VLOOKUP($X65,'KPI3 Maintenance'!$B:$AE,Z$10,0)</f>
        <v>0</v>
      </c>
      <c r="AA65" s="180">
        <f>VLOOKUP($X65,'KPI3 Maintenance'!$B:$AE,AA$10,0)</f>
        <v>0</v>
      </c>
      <c r="AB65" s="180">
        <f>VLOOKUP($X65,'KPI3 Maintenance'!$B:$AE,AB$10,0)</f>
        <v>0</v>
      </c>
      <c r="AC65" s="180">
        <f>VLOOKUP($X65,'KPI3 Maintenance'!$B:$AE,AC$10,0)</f>
        <v>0</v>
      </c>
      <c r="AD65" s="180">
        <f>VLOOKUP($X65,'KPI3 Maintenance'!$B:$AE,AD$10,0)</f>
        <v>0</v>
      </c>
      <c r="AE65" s="180">
        <f>VLOOKUP($X65,'KPI3 Maintenance'!$B:$AE,AE$10,0)</f>
        <v>0</v>
      </c>
      <c r="AF65" s="180">
        <f>VLOOKUP($X65,'KPI3 Maintenance'!$B:$AE,AF$10,0)</f>
        <v>0</v>
      </c>
      <c r="AG65" s="190">
        <f>VLOOKUP($X65,'KPI3 Maintenance'!$B:$AE,AG$10,0)</f>
        <v>0</v>
      </c>
      <c r="AH65"/>
    </row>
    <row r="66" spans="1:34">
      <c r="A66" s="1">
        <f t="shared" si="43"/>
        <v>4</v>
      </c>
      <c r="B66" s="168" t="s">
        <v>62</v>
      </c>
      <c r="C66" s="57">
        <f>SUMIFS('KPI0 Assets reporting'!$I:$I,'KPI0 Assets reporting'!$D:$D,DUPLICATE!$B66,'KPI0 Assets reporting'!$F:$F,"IN")</f>
        <v>13</v>
      </c>
      <c r="D66" s="46">
        <f>SUMIF('KPI1 Fleet asset'!B:B,DUPLICATE!B66,'KPI1 Fleet asset'!F:F)</f>
        <v>135</v>
      </c>
      <c r="E66" s="47">
        <f>SUMIFS(
'KPI0 Assets reporting'!$K:$K,
'KPI0 Assets reporting'!$D:$D,DUPLICATE!$B66,'KPI0 Assets reporting'!$F:$F,"IN")</f>
        <v>40</v>
      </c>
      <c r="F66" s="47">
        <f>SUMIF('KPI1 Fleet asset'!$B:$B,DUPLICATE!$B66,
'KPI1 Fleet asset'!$L:$L)</f>
        <v>221</v>
      </c>
      <c r="G66" s="46">
        <f>SUMIF('KPI0 Assets reporting'!$D:$D,DUPLICATE!$B66,'KPI0 Assets reporting'!$I:$I)</f>
        <v>31</v>
      </c>
      <c r="H66" s="66">
        <f>SUMIF('KPI1 Fleet asset'!$B:$B,DUPLICATE!$B66,'KPI1 Fleet asset'!$D:$D)</f>
        <v>248</v>
      </c>
      <c r="I66" s="70">
        <f t="shared" si="36"/>
        <v>0.67500000000000004</v>
      </c>
      <c r="J66" s="71">
        <f t="shared" si="36"/>
        <v>0.38914027149321267</v>
      </c>
      <c r="K66" s="60">
        <f t="shared" si="37"/>
        <v>0.29032258064516131</v>
      </c>
      <c r="L66" s="71">
        <f t="shared" si="37"/>
        <v>-0.10887096774193548</v>
      </c>
      <c r="M66" s="168"/>
      <c r="N66" s="175"/>
      <c r="O66" s="104" t="s">
        <v>62</v>
      </c>
      <c r="P66" s="57">
        <f>SUMIF('KPI2 Drivers'!B:B,DUPLICATE!O66,'KPI2 Drivers'!F:F)</f>
        <v>0</v>
      </c>
      <c r="Q66" s="47">
        <f>SUMIF('KPI2 Drivers'!B:B,DUPLICATE!O66,'KPI2 Drivers'!L:L)</f>
        <v>0</v>
      </c>
      <c r="R66" s="58">
        <f>SUMIF('KPI2 Drivers'!B:B,DUPLICATE!O66,'KPI2 Drivers'!D:D)</f>
        <v>9</v>
      </c>
      <c r="S66" s="57">
        <f>SUMIF('KPI2 Drivers'!B:B,DUPLICATE!O66,'KPI2 Drivers'!E:E)</f>
        <v>1</v>
      </c>
      <c r="T66" s="126">
        <f>SUMIF('KPI2 Drivers'!B:B,DUPLICATE!O66,'KPI2 Drivers'!M:M)</f>
        <v>0</v>
      </c>
      <c r="U66" s="94">
        <f t="shared" si="40"/>
        <v>0</v>
      </c>
      <c r="V66" s="95">
        <f t="shared" si="41"/>
        <v>-1</v>
      </c>
      <c r="X66" s="6" t="s">
        <v>62</v>
      </c>
      <c r="Y66" s="179">
        <f>VLOOKUP($X66,'KPI3 Maintenance'!$B:$AE,Y$10,0)</f>
        <v>0</v>
      </c>
      <c r="Z66" s="180">
        <f>VLOOKUP($X66,'KPI3 Maintenance'!$B:$AE,Z$10,0)</f>
        <v>0</v>
      </c>
      <c r="AA66" s="180">
        <f>VLOOKUP($X66,'KPI3 Maintenance'!$B:$AE,AA$10,0)</f>
        <v>0</v>
      </c>
      <c r="AB66" s="180">
        <f>VLOOKUP($X66,'KPI3 Maintenance'!$B:$AE,AB$10,0)</f>
        <v>0</v>
      </c>
      <c r="AC66" s="180">
        <f>VLOOKUP($X66,'KPI3 Maintenance'!$B:$AE,AC$10,0)</f>
        <v>0</v>
      </c>
      <c r="AD66" s="180">
        <f>VLOOKUP($X66,'KPI3 Maintenance'!$B:$AE,AD$10,0)</f>
        <v>0</v>
      </c>
      <c r="AE66" s="180">
        <f>VLOOKUP($X66,'KPI3 Maintenance'!$B:$AE,AE$10,0)</f>
        <v>0</v>
      </c>
      <c r="AF66" s="180">
        <f>VLOOKUP($X66,'KPI3 Maintenance'!$B:$AE,AF$10,0)</f>
        <v>0</v>
      </c>
      <c r="AG66" s="190">
        <f>VLOOKUP($X66,'KPI3 Maintenance'!$B:$AE,AG$10,0)</f>
        <v>0</v>
      </c>
      <c r="AH66"/>
    </row>
    <row r="67" spans="1:34">
      <c r="A67" s="1">
        <f t="shared" si="43"/>
        <v>5</v>
      </c>
      <c r="B67" s="168" t="s">
        <v>63</v>
      </c>
      <c r="C67" s="57">
        <f>SUMIFS('KPI0 Assets reporting'!$I:$I,'KPI0 Assets reporting'!$D:$D,DUPLICATE!$B67,'KPI0 Assets reporting'!$F:$F,"IN")</f>
        <v>14</v>
      </c>
      <c r="D67" s="46">
        <f>SUMIF('KPI1 Fleet asset'!B:B,DUPLICATE!B67,'KPI1 Fleet asset'!F:F)</f>
        <v>98</v>
      </c>
      <c r="E67" s="47">
        <f>SUMIFS(
'KPI0 Assets reporting'!$K:$K,
'KPI0 Assets reporting'!$D:$D,DUPLICATE!$B67,'KPI0 Assets reporting'!$F:$F,"IN")</f>
        <v>17</v>
      </c>
      <c r="F67" s="47">
        <f>SUMIF('KPI1 Fleet asset'!$B:$B,DUPLICATE!$B67,
'KPI1 Fleet asset'!$L:$L)</f>
        <v>118</v>
      </c>
      <c r="G67" s="46">
        <f>SUMIF('KPI0 Assets reporting'!$D:$D,DUPLICATE!$B67,'KPI0 Assets reporting'!$I:$I)</f>
        <v>47</v>
      </c>
      <c r="H67" s="66">
        <f>SUMIF('KPI1 Fleet asset'!$B:$B,DUPLICATE!$B67,'KPI1 Fleet asset'!$D:$D)</f>
        <v>376</v>
      </c>
      <c r="I67" s="70">
        <f t="shared" si="36"/>
        <v>0.17647058823529413</v>
      </c>
      <c r="J67" s="71">
        <f t="shared" si="36"/>
        <v>0.16949152542372881</v>
      </c>
      <c r="K67" s="60">
        <f t="shared" si="37"/>
        <v>-0.63829787234042556</v>
      </c>
      <c r="L67" s="71">
        <f t="shared" si="37"/>
        <v>-0.68617021276595747</v>
      </c>
      <c r="M67" s="168"/>
      <c r="N67" s="175"/>
      <c r="O67" s="104" t="s">
        <v>63</v>
      </c>
      <c r="P67" s="57">
        <f>SUMIF('KPI2 Drivers'!B:B,DUPLICATE!O67,'KPI2 Drivers'!F:F)</f>
        <v>1</v>
      </c>
      <c r="Q67" s="47">
        <f>SUMIF('KPI2 Drivers'!B:B,DUPLICATE!O67,'KPI2 Drivers'!L:L)</f>
        <v>4</v>
      </c>
      <c r="R67" s="58">
        <f>SUMIF('KPI2 Drivers'!B:B,DUPLICATE!O67,'KPI2 Drivers'!D:D)</f>
        <v>35</v>
      </c>
      <c r="S67" s="57">
        <f>SUMIF('KPI2 Drivers'!B:B,DUPLICATE!O67,'KPI2 Drivers'!E:E)</f>
        <v>0</v>
      </c>
      <c r="T67" s="126">
        <f>SUMIF('KPI2 Drivers'!B:B,DUPLICATE!O67,'KPI2 Drivers'!M:M)</f>
        <v>0</v>
      </c>
      <c r="U67" s="94">
        <f t="shared" si="40"/>
        <v>0.75</v>
      </c>
      <c r="V67" s="95">
        <f t="shared" si="41"/>
        <v>-0.88571428571428568</v>
      </c>
      <c r="X67" s="6" t="s">
        <v>63</v>
      </c>
      <c r="Y67" s="179">
        <f>VLOOKUP($X67,'KPI3 Maintenance'!$B:$AE,Y$10,0)</f>
        <v>0</v>
      </c>
      <c r="Z67" s="180">
        <f>VLOOKUP($X67,'KPI3 Maintenance'!$B:$AE,Z$10,0)</f>
        <v>0</v>
      </c>
      <c r="AA67" s="180">
        <f>VLOOKUP($X67,'KPI3 Maintenance'!$B:$AE,AA$10,0)</f>
        <v>0</v>
      </c>
      <c r="AB67" s="180">
        <f>VLOOKUP($X67,'KPI3 Maintenance'!$B:$AE,AB$10,0)</f>
        <v>0</v>
      </c>
      <c r="AC67" s="180">
        <f>VLOOKUP($X67,'KPI3 Maintenance'!$B:$AE,AC$10,0)</f>
        <v>0</v>
      </c>
      <c r="AD67" s="180">
        <f>VLOOKUP($X67,'KPI3 Maintenance'!$B:$AE,AD$10,0)</f>
        <v>0</v>
      </c>
      <c r="AE67" s="180">
        <f>VLOOKUP($X67,'KPI3 Maintenance'!$B:$AE,AE$10,0)</f>
        <v>0</v>
      </c>
      <c r="AF67" s="180">
        <f>VLOOKUP($X67,'KPI3 Maintenance'!$B:$AE,AF$10,0)</f>
        <v>0</v>
      </c>
      <c r="AG67" s="190">
        <f>VLOOKUP($X67,'KPI3 Maintenance'!$B:$AE,AG$10,0)</f>
        <v>0</v>
      </c>
      <c r="AH67"/>
    </row>
    <row r="68" spans="1:34">
      <c r="A68" s="1">
        <f t="shared" si="43"/>
        <v>6</v>
      </c>
      <c r="B68" s="168" t="s">
        <v>64</v>
      </c>
      <c r="C68" s="57">
        <f>SUMIFS('KPI0 Assets reporting'!$I:$I,'KPI0 Assets reporting'!$D:$D,DUPLICATE!$B68,'KPI0 Assets reporting'!$F:$F,"IN")</f>
        <v>28</v>
      </c>
      <c r="D68" s="46">
        <f>SUMIF('KPI1 Fleet asset'!B:B,DUPLICATE!B68,'KPI1 Fleet asset'!F:F)</f>
        <v>116</v>
      </c>
      <c r="E68" s="47">
        <f>SUMIFS(
'KPI0 Assets reporting'!$K:$K,
'KPI0 Assets reporting'!$D:$D,DUPLICATE!$B68,'KPI0 Assets reporting'!$F:$F,"IN")</f>
        <v>38</v>
      </c>
      <c r="F68" s="47">
        <f>SUMIF('KPI1 Fleet asset'!$B:$B,DUPLICATE!$B68,
'KPI1 Fleet asset'!$L:$L)</f>
        <v>233</v>
      </c>
      <c r="G68" s="46">
        <f>SUMIF('KPI0 Assets reporting'!$D:$D,DUPLICATE!$B68,'KPI0 Assets reporting'!$I:$I)</f>
        <v>231</v>
      </c>
      <c r="H68" s="66">
        <f>SUMIF('KPI1 Fleet asset'!$B:$B,DUPLICATE!$B68,'KPI1 Fleet asset'!$D:$D)</f>
        <v>1848</v>
      </c>
      <c r="I68" s="70">
        <f t="shared" si="36"/>
        <v>0.26315789473684209</v>
      </c>
      <c r="J68" s="71">
        <f t="shared" si="36"/>
        <v>0.50214592274678116</v>
      </c>
      <c r="K68" s="60">
        <f t="shared" si="37"/>
        <v>-0.83549783549783552</v>
      </c>
      <c r="L68" s="71">
        <f t="shared" si="37"/>
        <v>-0.87391774891774887</v>
      </c>
      <c r="M68" s="168"/>
      <c r="N68" s="175"/>
      <c r="O68" s="104" t="s">
        <v>64</v>
      </c>
      <c r="P68" s="57">
        <f>SUMIF('KPI2 Drivers'!B:B,DUPLICATE!O68,'KPI2 Drivers'!F:F)</f>
        <v>0</v>
      </c>
      <c r="Q68" s="47">
        <f>SUMIF('KPI2 Drivers'!B:B,DUPLICATE!O68,'KPI2 Drivers'!L:L)</f>
        <v>0</v>
      </c>
      <c r="R68" s="58">
        <f>SUMIF('KPI2 Drivers'!B:B,DUPLICATE!O68,'KPI2 Drivers'!D:D)</f>
        <v>34</v>
      </c>
      <c r="S68" s="57">
        <f>SUMIF('KPI2 Drivers'!B:B,DUPLICATE!O68,'KPI2 Drivers'!E:E)</f>
        <v>0</v>
      </c>
      <c r="T68" s="126">
        <f>SUMIF('KPI2 Drivers'!B:B,DUPLICATE!O68,'KPI2 Drivers'!M:M)</f>
        <v>0</v>
      </c>
      <c r="U68" s="94">
        <f t="shared" si="40"/>
        <v>0</v>
      </c>
      <c r="V68" s="95">
        <f t="shared" si="41"/>
        <v>-1</v>
      </c>
      <c r="X68" s="6" t="s">
        <v>64</v>
      </c>
      <c r="Y68" s="179">
        <f>VLOOKUP($X68,'KPI3 Maintenance'!$B:$AE,Y$10,0)</f>
        <v>0</v>
      </c>
      <c r="Z68" s="180">
        <f>VLOOKUP($X68,'KPI3 Maintenance'!$B:$AE,Z$10,0)</f>
        <v>0</v>
      </c>
      <c r="AA68" s="180">
        <f>VLOOKUP($X68,'KPI3 Maintenance'!$B:$AE,AA$10,0)</f>
        <v>0</v>
      </c>
      <c r="AB68" s="180">
        <f>VLOOKUP($X68,'KPI3 Maintenance'!$B:$AE,AB$10,0)</f>
        <v>0</v>
      </c>
      <c r="AC68" s="180">
        <f>VLOOKUP($X68,'KPI3 Maintenance'!$B:$AE,AC$10,0)</f>
        <v>0</v>
      </c>
      <c r="AD68" s="180">
        <f>VLOOKUP($X68,'KPI3 Maintenance'!$B:$AE,AD$10,0)</f>
        <v>0</v>
      </c>
      <c r="AE68" s="180">
        <f>VLOOKUP($X68,'KPI3 Maintenance'!$B:$AE,AE$10,0)</f>
        <v>0</v>
      </c>
      <c r="AF68" s="180">
        <f>VLOOKUP($X68,'KPI3 Maintenance'!$B:$AE,AF$10,0)</f>
        <v>0</v>
      </c>
      <c r="AG68" s="190">
        <f>VLOOKUP($X68,'KPI3 Maintenance'!$B:$AE,AG$10,0)</f>
        <v>0</v>
      </c>
      <c r="AH68"/>
    </row>
    <row r="69" spans="1:34">
      <c r="A69" s="1">
        <f t="shared" si="43"/>
        <v>7</v>
      </c>
      <c r="B69" s="168" t="s">
        <v>65</v>
      </c>
      <c r="C69" s="57">
        <f>SUMIFS('KPI0 Assets reporting'!$I:$I,'KPI0 Assets reporting'!$D:$D,DUPLICATE!$B69,'KPI0 Assets reporting'!$F:$F,"IN")</f>
        <v>4</v>
      </c>
      <c r="D69" s="46">
        <f>SUMIF('KPI1 Fleet asset'!B:B,DUPLICATE!B69,'KPI1 Fleet asset'!F:F)</f>
        <v>16</v>
      </c>
      <c r="E69" s="47">
        <f>SUMIFS(
'KPI0 Assets reporting'!$K:$K,
'KPI0 Assets reporting'!$D:$D,DUPLICATE!$B69,'KPI0 Assets reporting'!$F:$F,"IN")</f>
        <v>4</v>
      </c>
      <c r="F69" s="47">
        <f>SUMIF('KPI1 Fleet asset'!$B:$B,DUPLICATE!$B69,
'KPI1 Fleet asset'!$L:$L)</f>
        <v>24</v>
      </c>
      <c r="G69" s="46">
        <f>SUMIF('KPI0 Assets reporting'!$D:$D,DUPLICATE!$B69,'KPI0 Assets reporting'!$I:$I)</f>
        <v>35</v>
      </c>
      <c r="H69" s="66">
        <f>SUMIF('KPI1 Fleet asset'!$B:$B,DUPLICATE!$B69,'KPI1 Fleet asset'!$D:$D)</f>
        <v>280</v>
      </c>
      <c r="I69" s="70">
        <f t="shared" si="36"/>
        <v>0</v>
      </c>
      <c r="J69" s="71">
        <f t="shared" si="36"/>
        <v>0.33333333333333331</v>
      </c>
      <c r="K69" s="60">
        <f t="shared" si="37"/>
        <v>-0.88571428571428568</v>
      </c>
      <c r="L69" s="71">
        <f t="shared" si="37"/>
        <v>-0.91428571428571426</v>
      </c>
      <c r="M69" s="168"/>
      <c r="N69" s="175"/>
      <c r="O69" s="104" t="s">
        <v>65</v>
      </c>
      <c r="P69" s="57">
        <f>SUMIF('KPI2 Drivers'!B:B,DUPLICATE!O69,'KPI2 Drivers'!F:F)</f>
        <v>0</v>
      </c>
      <c r="Q69" s="47">
        <f>SUMIF('KPI2 Drivers'!B:B,DUPLICATE!O69,'KPI2 Drivers'!L:L)</f>
        <v>0</v>
      </c>
      <c r="R69" s="58">
        <f>SUMIF('KPI2 Drivers'!B:B,DUPLICATE!O69,'KPI2 Drivers'!D:D)</f>
        <v>5</v>
      </c>
      <c r="S69" s="57">
        <f>SUMIF('KPI2 Drivers'!B:B,DUPLICATE!O69,'KPI2 Drivers'!E:E)</f>
        <v>0</v>
      </c>
      <c r="T69" s="126">
        <f>SUMIF('KPI2 Drivers'!B:B,DUPLICATE!O69,'KPI2 Drivers'!M:M)</f>
        <v>0</v>
      </c>
      <c r="U69" s="94">
        <f t="shared" si="40"/>
        <v>0</v>
      </c>
      <c r="V69" s="95">
        <f t="shared" si="41"/>
        <v>-1</v>
      </c>
      <c r="X69" s="6" t="s">
        <v>65</v>
      </c>
      <c r="Y69" s="179">
        <f>VLOOKUP($X69,'KPI3 Maintenance'!$B:$AE,Y$10,0)</f>
        <v>0</v>
      </c>
      <c r="Z69" s="180">
        <f>VLOOKUP($X69,'KPI3 Maintenance'!$B:$AE,Z$10,0)</f>
        <v>0</v>
      </c>
      <c r="AA69" s="180">
        <f>VLOOKUP($X69,'KPI3 Maintenance'!$B:$AE,AA$10,0)</f>
        <v>0</v>
      </c>
      <c r="AB69" s="180">
        <f>VLOOKUP($X69,'KPI3 Maintenance'!$B:$AE,AB$10,0)</f>
        <v>0</v>
      </c>
      <c r="AC69" s="180">
        <f>VLOOKUP($X69,'KPI3 Maintenance'!$B:$AE,AC$10,0)</f>
        <v>0</v>
      </c>
      <c r="AD69" s="180">
        <f>VLOOKUP($X69,'KPI3 Maintenance'!$B:$AE,AD$10,0)</f>
        <v>0</v>
      </c>
      <c r="AE69" s="180">
        <f>VLOOKUP($X69,'KPI3 Maintenance'!$B:$AE,AE$10,0)</f>
        <v>0</v>
      </c>
      <c r="AF69" s="180">
        <f>VLOOKUP($X69,'KPI3 Maintenance'!$B:$AE,AF$10,0)</f>
        <v>0</v>
      </c>
      <c r="AG69" s="190">
        <f>VLOOKUP($X69,'KPI3 Maintenance'!$B:$AE,AG$10,0)</f>
        <v>0</v>
      </c>
      <c r="AH69"/>
    </row>
    <row r="70" spans="1:34">
      <c r="A70" s="1">
        <f t="shared" si="43"/>
        <v>8</v>
      </c>
      <c r="B70" s="168" t="s">
        <v>66</v>
      </c>
      <c r="C70" s="57">
        <f>SUMIFS('KPI0 Assets reporting'!$I:$I,'KPI0 Assets reporting'!$D:$D,DUPLICATE!$B70,'KPI0 Assets reporting'!$F:$F,"IN")</f>
        <v>16</v>
      </c>
      <c r="D70" s="46">
        <f>SUMIF('KPI1 Fleet asset'!B:B,DUPLICATE!B70,'KPI1 Fleet asset'!F:F)</f>
        <v>126</v>
      </c>
      <c r="E70" s="47">
        <f>SUMIFS(
'KPI0 Assets reporting'!$K:$K,
'KPI0 Assets reporting'!$D:$D,DUPLICATE!$B70,'KPI0 Assets reporting'!$F:$F,"IN")</f>
        <v>18</v>
      </c>
      <c r="F70" s="47">
        <f>SUMIF('KPI1 Fleet asset'!$B:$B,DUPLICATE!$B70,
'KPI1 Fleet asset'!$L:$L)</f>
        <v>126</v>
      </c>
      <c r="G70" s="46">
        <f>SUMIF('KPI0 Assets reporting'!$D:$D,DUPLICATE!$B70,'KPI0 Assets reporting'!$I:$I)</f>
        <v>33</v>
      </c>
      <c r="H70" s="66">
        <f>SUMIF('KPI1 Fleet asset'!$B:$B,DUPLICATE!$B70,'KPI1 Fleet asset'!$D:$D)</f>
        <v>264</v>
      </c>
      <c r="I70" s="70">
        <f t="shared" si="36"/>
        <v>0.1111111111111111</v>
      </c>
      <c r="J70" s="71">
        <f t="shared" si="36"/>
        <v>0</v>
      </c>
      <c r="K70" s="60">
        <f t="shared" si="37"/>
        <v>-0.45454545454545453</v>
      </c>
      <c r="L70" s="71">
        <f t="shared" si="37"/>
        <v>-0.52272727272727271</v>
      </c>
      <c r="M70" s="168"/>
      <c r="N70" s="175"/>
      <c r="O70" s="104" t="s">
        <v>66</v>
      </c>
      <c r="P70" s="57">
        <f>SUMIF('KPI2 Drivers'!B:B,DUPLICATE!O70,'KPI2 Drivers'!F:F)</f>
        <v>1</v>
      </c>
      <c r="Q70" s="47">
        <f>SUMIF('KPI2 Drivers'!B:B,DUPLICATE!O70,'KPI2 Drivers'!L:L)</f>
        <v>1</v>
      </c>
      <c r="R70" s="58">
        <f>SUMIF('KPI2 Drivers'!B:B,DUPLICATE!O70,'KPI2 Drivers'!D:D)</f>
        <v>18</v>
      </c>
      <c r="S70" s="57">
        <f>SUMIF('KPI2 Drivers'!B:B,DUPLICATE!O70,'KPI2 Drivers'!E:E)</f>
        <v>1</v>
      </c>
      <c r="T70" s="126">
        <f>SUMIF('KPI2 Drivers'!B:B,DUPLICATE!O70,'KPI2 Drivers'!M:M)</f>
        <v>0</v>
      </c>
      <c r="U70" s="94">
        <f t="shared" si="40"/>
        <v>0</v>
      </c>
      <c r="V70" s="95">
        <f t="shared" si="41"/>
        <v>-0.94444444444444442</v>
      </c>
      <c r="X70" s="6" t="s">
        <v>66</v>
      </c>
      <c r="Y70" s="179">
        <f>VLOOKUP($X70,'KPI3 Maintenance'!$B:$AE,Y$10,0)</f>
        <v>0</v>
      </c>
      <c r="Z70" s="180">
        <f>VLOOKUP($X70,'KPI3 Maintenance'!$B:$AE,Z$10,0)</f>
        <v>0</v>
      </c>
      <c r="AA70" s="180">
        <f>VLOOKUP($X70,'KPI3 Maintenance'!$B:$AE,AA$10,0)</f>
        <v>0</v>
      </c>
      <c r="AB70" s="180">
        <f>VLOOKUP($X70,'KPI3 Maintenance'!$B:$AE,AB$10,0)</f>
        <v>0</v>
      </c>
      <c r="AC70" s="180">
        <f>VLOOKUP($X70,'KPI3 Maintenance'!$B:$AE,AC$10,0)</f>
        <v>0</v>
      </c>
      <c r="AD70" s="180">
        <f>VLOOKUP($X70,'KPI3 Maintenance'!$B:$AE,AD$10,0)</f>
        <v>0</v>
      </c>
      <c r="AE70" s="180">
        <f>VLOOKUP($X70,'KPI3 Maintenance'!$B:$AE,AE$10,0)</f>
        <v>0</v>
      </c>
      <c r="AF70" s="180">
        <f>VLOOKUP($X70,'KPI3 Maintenance'!$B:$AE,AF$10,0)</f>
        <v>0</v>
      </c>
      <c r="AG70" s="190">
        <f>VLOOKUP($X70,'KPI3 Maintenance'!$B:$AE,AG$10,0)</f>
        <v>0</v>
      </c>
      <c r="AH70"/>
    </row>
    <row r="71" spans="1:34">
      <c r="A71" s="1">
        <f t="shared" si="43"/>
        <v>9</v>
      </c>
      <c r="B71" s="168" t="s">
        <v>67</v>
      </c>
      <c r="C71" s="57">
        <f>SUMIFS('KPI0 Assets reporting'!$I:$I,'KPI0 Assets reporting'!$D:$D,DUPLICATE!$B71,'KPI0 Assets reporting'!$F:$F,"IN")</f>
        <v>43</v>
      </c>
      <c r="D71" s="46">
        <f>SUMIF('KPI1 Fleet asset'!B:B,DUPLICATE!B71,'KPI1 Fleet asset'!F:F)</f>
        <v>306</v>
      </c>
      <c r="E71" s="47">
        <f>SUMIFS(
'KPI0 Assets reporting'!$K:$K,
'KPI0 Assets reporting'!$D:$D,DUPLICATE!$B71,'KPI0 Assets reporting'!$F:$F,"IN")</f>
        <v>42</v>
      </c>
      <c r="F71" s="47">
        <f>SUMIF('KPI1 Fleet asset'!$B:$B,DUPLICATE!$B71,
'KPI1 Fleet asset'!$L:$L)</f>
        <v>299</v>
      </c>
      <c r="G71" s="46">
        <f>SUMIF('KPI0 Assets reporting'!$D:$D,DUPLICATE!$B71,'KPI0 Assets reporting'!$I:$I)</f>
        <v>354</v>
      </c>
      <c r="H71" s="66">
        <f>SUMIF('KPI1 Fleet asset'!$B:$B,DUPLICATE!$B71,'KPI1 Fleet asset'!$D:$D)</f>
        <v>2832</v>
      </c>
      <c r="I71" s="70">
        <f t="shared" si="36"/>
        <v>2.3809523809523808E-2</v>
      </c>
      <c r="J71" s="71">
        <f t="shared" si="36"/>
        <v>2.3411371237458192E-2</v>
      </c>
      <c r="K71" s="60">
        <f t="shared" si="37"/>
        <v>-0.88135593220338981</v>
      </c>
      <c r="L71" s="71">
        <f t="shared" si="37"/>
        <v>-0.89442090395480223</v>
      </c>
      <c r="M71" s="168"/>
      <c r="N71" s="175"/>
      <c r="O71" s="104" t="s">
        <v>67</v>
      </c>
      <c r="P71" s="57">
        <f>SUMIF('KPI2 Drivers'!B:B,DUPLICATE!O71,'KPI2 Drivers'!F:F)</f>
        <v>0</v>
      </c>
      <c r="Q71" s="47">
        <f>SUMIF('KPI2 Drivers'!B:B,DUPLICATE!O71,'KPI2 Drivers'!L:L)</f>
        <v>0</v>
      </c>
      <c r="R71" s="58">
        <f>SUMIF('KPI2 Drivers'!B:B,DUPLICATE!O71,'KPI2 Drivers'!D:D)</f>
        <v>18</v>
      </c>
      <c r="S71" s="57">
        <f>SUMIF('KPI2 Drivers'!B:B,DUPLICATE!O71,'KPI2 Drivers'!E:E)</f>
        <v>0</v>
      </c>
      <c r="T71" s="126">
        <f>SUMIF('KPI2 Drivers'!B:B,DUPLICATE!O71,'KPI2 Drivers'!M:M)</f>
        <v>0</v>
      </c>
      <c r="U71" s="94">
        <f t="shared" si="40"/>
        <v>0</v>
      </c>
      <c r="V71" s="95">
        <f t="shared" si="41"/>
        <v>-1</v>
      </c>
      <c r="X71" s="6" t="s">
        <v>67</v>
      </c>
      <c r="Y71" s="179">
        <f>VLOOKUP($X71,'KPI3 Maintenance'!$B:$AE,Y$10,0)</f>
        <v>6.9767441860465115E-2</v>
      </c>
      <c r="Z71" s="180">
        <f>VLOOKUP($X71,'KPI3 Maintenance'!$B:$AE,Z$10,0)</f>
        <v>7.1428571428571425E-2</v>
      </c>
      <c r="AA71" s="180">
        <f>VLOOKUP($X71,'KPI3 Maintenance'!$B:$AE,AA$10,0)</f>
        <v>7.1428571428571425E-2</v>
      </c>
      <c r="AB71" s="180">
        <f>VLOOKUP($X71,'KPI3 Maintenance'!$B:$AE,AB$10,0)</f>
        <v>4.7619047619047616E-2</v>
      </c>
      <c r="AC71" s="180">
        <f>VLOOKUP($X71,'KPI3 Maintenance'!$B:$AE,AC$10,0)</f>
        <v>0</v>
      </c>
      <c r="AD71" s="180">
        <f>VLOOKUP($X71,'KPI3 Maintenance'!$B:$AE,AD$10,0)</f>
        <v>0</v>
      </c>
      <c r="AE71" s="180">
        <f>VLOOKUP($X71,'KPI3 Maintenance'!$B:$AE,AE$10,0)</f>
        <v>0</v>
      </c>
      <c r="AF71" s="180">
        <f>VLOOKUP($X71,'KPI3 Maintenance'!$B:$AE,AF$10,0)</f>
        <v>0</v>
      </c>
      <c r="AG71" s="190">
        <f>VLOOKUP($X71,'KPI3 Maintenance'!$B:$AE,AG$10,0)</f>
        <v>0</v>
      </c>
      <c r="AH71"/>
    </row>
    <row r="72" spans="1:34">
      <c r="A72" s="1">
        <f t="shared" si="43"/>
        <v>10</v>
      </c>
      <c r="B72" s="168" t="s">
        <v>68</v>
      </c>
      <c r="C72" s="57">
        <f>SUMIFS('KPI0 Assets reporting'!$I:$I,'KPI0 Assets reporting'!$D:$D,DUPLICATE!$B72,'KPI0 Assets reporting'!$F:$F,"IN")</f>
        <v>32</v>
      </c>
      <c r="D72" s="46">
        <f>SUMIF('KPI1 Fleet asset'!B:B,DUPLICATE!B72,'KPI1 Fleet asset'!F:F)</f>
        <v>229</v>
      </c>
      <c r="E72" s="47">
        <f>SUMIFS(
'KPI0 Assets reporting'!$K:$K,
'KPI0 Assets reporting'!$D:$D,DUPLICATE!$B72,'KPI0 Assets reporting'!$F:$F,"IN")</f>
        <v>32</v>
      </c>
      <c r="F72" s="47">
        <f>SUMIF('KPI1 Fleet asset'!$B:$B,DUPLICATE!$B72,
'KPI1 Fleet asset'!$L:$L)</f>
        <v>237</v>
      </c>
      <c r="G72" s="46">
        <f>SUMIF('KPI0 Assets reporting'!$D:$D,DUPLICATE!$B72,'KPI0 Assets reporting'!$I:$I)</f>
        <v>32</v>
      </c>
      <c r="H72" s="66">
        <f>SUMIF('KPI1 Fleet asset'!$B:$B,DUPLICATE!$B72,'KPI1 Fleet asset'!$D:$D)</f>
        <v>256</v>
      </c>
      <c r="I72" s="70">
        <f t="shared" si="36"/>
        <v>0</v>
      </c>
      <c r="J72" s="71">
        <f t="shared" si="36"/>
        <v>3.3755274261603373E-2</v>
      </c>
      <c r="K72" s="60">
        <f t="shared" si="37"/>
        <v>0</v>
      </c>
      <c r="L72" s="71">
        <f t="shared" si="37"/>
        <v>-7.421875E-2</v>
      </c>
      <c r="M72" s="168" t="s">
        <v>123</v>
      </c>
      <c r="N72" s="175"/>
      <c r="O72" s="104" t="s">
        <v>68</v>
      </c>
      <c r="P72" s="57">
        <f>SUMIF('KPI2 Drivers'!B:B,DUPLICATE!O72,'KPI2 Drivers'!F:F)</f>
        <v>0</v>
      </c>
      <c r="Q72" s="47">
        <f>SUMIF('KPI2 Drivers'!B:B,DUPLICATE!O72,'KPI2 Drivers'!L:L)</f>
        <v>1</v>
      </c>
      <c r="R72" s="58">
        <f>SUMIF('KPI2 Drivers'!B:B,DUPLICATE!O72,'KPI2 Drivers'!D:D)</f>
        <v>18</v>
      </c>
      <c r="S72" s="57">
        <f>SUMIF('KPI2 Drivers'!B:B,DUPLICATE!O72,'KPI2 Drivers'!E:E)</f>
        <v>0</v>
      </c>
      <c r="T72" s="126">
        <f>SUMIF('KPI2 Drivers'!B:B,DUPLICATE!O72,'KPI2 Drivers'!M:M)</f>
        <v>0</v>
      </c>
      <c r="U72" s="94">
        <f t="shared" si="40"/>
        <v>1</v>
      </c>
      <c r="V72" s="95">
        <f t="shared" si="41"/>
        <v>-0.94444444444444442</v>
      </c>
      <c r="X72" s="6" t="s">
        <v>68</v>
      </c>
      <c r="Y72" s="179">
        <f>VLOOKUP($X72,'KPI3 Maintenance'!$B:$AE,Y$10,0)</f>
        <v>0</v>
      </c>
      <c r="Z72" s="180">
        <f>VLOOKUP($X72,'KPI3 Maintenance'!$B:$AE,Z$10,0)</f>
        <v>0</v>
      </c>
      <c r="AA72" s="180">
        <f>VLOOKUP($X72,'KPI3 Maintenance'!$B:$AE,AA$10,0)</f>
        <v>0</v>
      </c>
      <c r="AB72" s="180">
        <f>VLOOKUP($X72,'KPI3 Maintenance'!$B:$AE,AB$10,0)</f>
        <v>0</v>
      </c>
      <c r="AC72" s="180">
        <f>VLOOKUP($X72,'KPI3 Maintenance'!$B:$AE,AC$10,0)</f>
        <v>0</v>
      </c>
      <c r="AD72" s="180">
        <f>VLOOKUP($X72,'KPI3 Maintenance'!$B:$AE,AD$10,0)</f>
        <v>0</v>
      </c>
      <c r="AE72" s="180">
        <f>VLOOKUP($X72,'KPI3 Maintenance'!$B:$AE,AE$10,0)</f>
        <v>0</v>
      </c>
      <c r="AF72" s="180">
        <f>VLOOKUP($X72,'KPI3 Maintenance'!$B:$AE,AF$10,0)</f>
        <v>0</v>
      </c>
      <c r="AG72" s="190">
        <f>VLOOKUP($X72,'KPI3 Maintenance'!$B:$AE,AG$10,0)</f>
        <v>0</v>
      </c>
      <c r="AH72"/>
    </row>
    <row r="73" spans="1:34">
      <c r="A73" s="1">
        <f t="shared" si="43"/>
        <v>11</v>
      </c>
      <c r="B73" s="168" t="s">
        <v>69</v>
      </c>
      <c r="C73" s="57">
        <f>SUMIFS('KPI0 Assets reporting'!$I:$I,'KPI0 Assets reporting'!$D:$D,DUPLICATE!$B73,'KPI0 Assets reporting'!$F:$F,"IN")</f>
        <v>15</v>
      </c>
      <c r="D73" s="46">
        <f>SUMIF('KPI1 Fleet asset'!B:B,DUPLICATE!B73,'KPI1 Fleet asset'!F:F)</f>
        <v>105</v>
      </c>
      <c r="E73" s="47">
        <f>SUMIFS(
'KPI0 Assets reporting'!$K:$K,
'KPI0 Assets reporting'!$D:$D,DUPLICATE!$B73,'KPI0 Assets reporting'!$F:$F,"IN")</f>
        <v>15</v>
      </c>
      <c r="F73" s="47">
        <f>SUMIF('KPI1 Fleet asset'!$B:$B,DUPLICATE!$B73,
'KPI1 Fleet asset'!$L:$L)</f>
        <v>105</v>
      </c>
      <c r="G73" s="46">
        <f>SUMIF('KPI0 Assets reporting'!$D:$D,DUPLICATE!$B73,'KPI0 Assets reporting'!$I:$I)</f>
        <v>18</v>
      </c>
      <c r="H73" s="66">
        <f>SUMIF('KPI1 Fleet asset'!$B:$B,DUPLICATE!$B73,'KPI1 Fleet asset'!$D:$D)</f>
        <v>144</v>
      </c>
      <c r="I73" s="70">
        <f t="shared" si="36"/>
        <v>0</v>
      </c>
      <c r="J73" s="71">
        <f t="shared" si="36"/>
        <v>0</v>
      </c>
      <c r="K73" s="60">
        <f t="shared" si="37"/>
        <v>-0.16666666666666666</v>
      </c>
      <c r="L73" s="71">
        <f t="shared" si="37"/>
        <v>-0.27083333333333331</v>
      </c>
      <c r="M73" s="168" t="s">
        <v>123</v>
      </c>
      <c r="N73" s="175"/>
      <c r="O73" s="104" t="s">
        <v>69</v>
      </c>
      <c r="P73" s="57">
        <f>SUMIF('KPI2 Drivers'!B:B,DUPLICATE!O73,'KPI2 Drivers'!F:F)</f>
        <v>0</v>
      </c>
      <c r="Q73" s="47">
        <f>SUMIF('KPI2 Drivers'!B:B,DUPLICATE!O73,'KPI2 Drivers'!L:L)</f>
        <v>0</v>
      </c>
      <c r="R73" s="58">
        <f>SUMIF('KPI2 Drivers'!B:B,DUPLICATE!O73,'KPI2 Drivers'!D:D)</f>
        <v>14</v>
      </c>
      <c r="S73" s="57">
        <f>SUMIF('KPI2 Drivers'!B:B,DUPLICATE!O73,'KPI2 Drivers'!E:E)</f>
        <v>0</v>
      </c>
      <c r="T73" s="126">
        <f>SUMIF('KPI2 Drivers'!B:B,DUPLICATE!O73,'KPI2 Drivers'!M:M)</f>
        <v>0</v>
      </c>
      <c r="U73" s="94">
        <f t="shared" si="40"/>
        <v>0</v>
      </c>
      <c r="V73" s="95">
        <f t="shared" si="41"/>
        <v>-1</v>
      </c>
      <c r="X73" s="6" t="s">
        <v>69</v>
      </c>
      <c r="Y73" s="179">
        <f>VLOOKUP($X73,'KPI3 Maintenance'!$B:$AE,Y$10,0)</f>
        <v>0</v>
      </c>
      <c r="Z73" s="180">
        <f>VLOOKUP($X73,'KPI3 Maintenance'!$B:$AE,Z$10,0)</f>
        <v>0</v>
      </c>
      <c r="AA73" s="180">
        <f>VLOOKUP($X73,'KPI3 Maintenance'!$B:$AE,AA$10,0)</f>
        <v>0</v>
      </c>
      <c r="AB73" s="180">
        <f>VLOOKUP($X73,'KPI3 Maintenance'!$B:$AE,AB$10,0)</f>
        <v>0</v>
      </c>
      <c r="AC73" s="180">
        <f>VLOOKUP($X73,'KPI3 Maintenance'!$B:$AE,AC$10,0)</f>
        <v>0</v>
      </c>
      <c r="AD73" s="180">
        <f>VLOOKUP($X73,'KPI3 Maintenance'!$B:$AE,AD$10,0)</f>
        <v>0</v>
      </c>
      <c r="AE73" s="180">
        <f>VLOOKUP($X73,'KPI3 Maintenance'!$B:$AE,AE$10,0)</f>
        <v>0</v>
      </c>
      <c r="AF73" s="180">
        <f>VLOOKUP($X73,'KPI3 Maintenance'!$B:$AE,AF$10,0)</f>
        <v>0</v>
      </c>
      <c r="AG73" s="190">
        <f>VLOOKUP($X73,'KPI3 Maintenance'!$B:$AE,AG$10,0)</f>
        <v>0</v>
      </c>
      <c r="AH73"/>
    </row>
    <row r="74" spans="1:34">
      <c r="A74" s="1">
        <f t="shared" si="43"/>
        <v>12</v>
      </c>
      <c r="B74" s="168" t="s">
        <v>70</v>
      </c>
      <c r="C74" s="57">
        <f>SUMIFS('KPI0 Assets reporting'!$I:$I,'KPI0 Assets reporting'!$D:$D,DUPLICATE!$B74,'KPI0 Assets reporting'!$F:$F,"IN")</f>
        <v>3</v>
      </c>
      <c r="D74" s="46">
        <f>SUMIF('KPI1 Fleet asset'!B:B,DUPLICATE!B74,'KPI1 Fleet asset'!F:F)</f>
        <v>22</v>
      </c>
      <c r="E74" s="47">
        <f>SUMIFS(
'KPI0 Assets reporting'!$K:$K,
'KPI0 Assets reporting'!$D:$D,DUPLICATE!$B74,'KPI0 Assets reporting'!$F:$F,"IN")</f>
        <v>3</v>
      </c>
      <c r="F74" s="47">
        <f>SUMIF('KPI1 Fleet asset'!$B:$B,DUPLICATE!$B74,
'KPI1 Fleet asset'!$L:$L)</f>
        <v>22</v>
      </c>
      <c r="G74" s="46">
        <f>SUMIF('KPI0 Assets reporting'!$D:$D,DUPLICATE!$B74,'KPI0 Assets reporting'!$I:$I)</f>
        <v>22</v>
      </c>
      <c r="H74" s="66">
        <f>SUMIF('KPI1 Fleet asset'!$B:$B,DUPLICATE!$B74,'KPI1 Fleet asset'!$D:$D)</f>
        <v>176</v>
      </c>
      <c r="I74" s="70">
        <f t="shared" si="36"/>
        <v>0</v>
      </c>
      <c r="J74" s="71">
        <f t="shared" si="36"/>
        <v>0</v>
      </c>
      <c r="K74" s="60">
        <f t="shared" si="37"/>
        <v>-0.86363636363636365</v>
      </c>
      <c r="L74" s="71">
        <f t="shared" si="37"/>
        <v>-0.875</v>
      </c>
      <c r="M74" s="168"/>
      <c r="N74" s="175"/>
      <c r="O74" s="104" t="s">
        <v>70</v>
      </c>
      <c r="P74" s="57">
        <f>SUMIF('KPI2 Drivers'!B:B,DUPLICATE!O74,'KPI2 Drivers'!F:F)</f>
        <v>0</v>
      </c>
      <c r="Q74" s="47">
        <f>SUMIF('KPI2 Drivers'!B:B,DUPLICATE!O74,'KPI2 Drivers'!L:L)</f>
        <v>0</v>
      </c>
      <c r="R74" s="58">
        <f>SUMIF('KPI2 Drivers'!B:B,DUPLICATE!O74,'KPI2 Drivers'!D:D)</f>
        <v>20</v>
      </c>
      <c r="S74" s="57">
        <f>SUMIF('KPI2 Drivers'!B:B,DUPLICATE!O74,'KPI2 Drivers'!E:E)</f>
        <v>0</v>
      </c>
      <c r="T74" s="126">
        <f>SUMIF('KPI2 Drivers'!B:B,DUPLICATE!O74,'KPI2 Drivers'!M:M)</f>
        <v>0</v>
      </c>
      <c r="U74" s="94">
        <f t="shared" si="40"/>
        <v>0</v>
      </c>
      <c r="V74" s="95">
        <f t="shared" si="41"/>
        <v>-1</v>
      </c>
      <c r="X74" s="6" t="s">
        <v>70</v>
      </c>
      <c r="Y74" s="179">
        <f>VLOOKUP($X74,'KPI3 Maintenance'!$B:$AE,Y$10,0)</f>
        <v>0</v>
      </c>
      <c r="Z74" s="180">
        <f>VLOOKUP($X74,'KPI3 Maintenance'!$B:$AE,Z$10,0)</f>
        <v>0</v>
      </c>
      <c r="AA74" s="180">
        <f>VLOOKUP($X74,'KPI3 Maintenance'!$B:$AE,AA$10,0)</f>
        <v>0</v>
      </c>
      <c r="AB74" s="180">
        <f>VLOOKUP($X74,'KPI3 Maintenance'!$B:$AE,AB$10,0)</f>
        <v>0</v>
      </c>
      <c r="AC74" s="180">
        <f>VLOOKUP($X74,'KPI3 Maintenance'!$B:$AE,AC$10,0)</f>
        <v>0</v>
      </c>
      <c r="AD74" s="180">
        <f>VLOOKUP($X74,'KPI3 Maintenance'!$B:$AE,AD$10,0)</f>
        <v>0</v>
      </c>
      <c r="AE74" s="180">
        <f>VLOOKUP($X74,'KPI3 Maintenance'!$B:$AE,AE$10,0)</f>
        <v>0</v>
      </c>
      <c r="AF74" s="180">
        <f>VLOOKUP($X74,'KPI3 Maintenance'!$B:$AE,AF$10,0)</f>
        <v>0</v>
      </c>
      <c r="AG74" s="190">
        <f>VLOOKUP($X74,'KPI3 Maintenance'!$B:$AE,AG$10,0)</f>
        <v>0</v>
      </c>
      <c r="AH74"/>
    </row>
    <row r="75" spans="1:34">
      <c r="A75" s="1">
        <f t="shared" si="43"/>
        <v>13</v>
      </c>
      <c r="B75" s="168" t="s">
        <v>71</v>
      </c>
      <c r="C75" s="57">
        <f>SUMIFS('KPI0 Assets reporting'!$I:$I,'KPI0 Assets reporting'!$D:$D,DUPLICATE!$B75,'KPI0 Assets reporting'!$F:$F,"IN")</f>
        <v>10</v>
      </c>
      <c r="D75" s="46">
        <f>SUMIF('KPI1 Fleet asset'!B:B,DUPLICATE!B75,'KPI1 Fleet asset'!F:F)</f>
        <v>68</v>
      </c>
      <c r="E75" s="47">
        <f>SUMIFS(
'KPI0 Assets reporting'!$K:$K,
'KPI0 Assets reporting'!$D:$D,DUPLICATE!$B75,'KPI0 Assets reporting'!$F:$F,"IN")</f>
        <v>32</v>
      </c>
      <c r="F75" s="47">
        <f>SUMIF('KPI1 Fleet asset'!$B:$B,DUPLICATE!$B75,
'KPI1 Fleet asset'!$L:$L)</f>
        <v>191</v>
      </c>
      <c r="G75" s="46">
        <f>SUMIF('KPI0 Assets reporting'!$D:$D,DUPLICATE!$B75,'KPI0 Assets reporting'!$I:$I)</f>
        <v>34</v>
      </c>
      <c r="H75" s="66">
        <f>SUMIF('KPI1 Fleet asset'!$B:$B,DUPLICATE!$B75,'KPI1 Fleet asset'!$D:$D)</f>
        <v>272</v>
      </c>
      <c r="I75" s="70">
        <f t="shared" si="36"/>
        <v>0.6875</v>
      </c>
      <c r="J75" s="71">
        <f t="shared" si="36"/>
        <v>0.64397905759162299</v>
      </c>
      <c r="K75" s="60">
        <f t="shared" si="37"/>
        <v>-5.8823529411764705E-2</v>
      </c>
      <c r="L75" s="71">
        <f t="shared" si="37"/>
        <v>-0.29779411764705882</v>
      </c>
      <c r="M75" s="168"/>
      <c r="N75" s="175"/>
      <c r="O75" s="104" t="s">
        <v>71</v>
      </c>
      <c r="P75" s="57">
        <f>SUMIF('KPI2 Drivers'!B:B,DUPLICATE!O75,'KPI2 Drivers'!F:F)</f>
        <v>1</v>
      </c>
      <c r="Q75" s="47">
        <f>SUMIF('KPI2 Drivers'!B:B,DUPLICATE!O75,'KPI2 Drivers'!L:L)</f>
        <v>1</v>
      </c>
      <c r="R75" s="58">
        <f>SUMIF('KPI2 Drivers'!B:B,DUPLICATE!O75,'KPI2 Drivers'!D:D)</f>
        <v>9</v>
      </c>
      <c r="S75" s="57">
        <f>SUMIF('KPI2 Drivers'!B:B,DUPLICATE!O75,'KPI2 Drivers'!E:E)</f>
        <v>1</v>
      </c>
      <c r="T75" s="126">
        <f>SUMIF('KPI2 Drivers'!B:B,DUPLICATE!O75,'KPI2 Drivers'!M:M)</f>
        <v>0</v>
      </c>
      <c r="U75" s="94">
        <f t="shared" si="40"/>
        <v>0</v>
      </c>
      <c r="V75" s="95">
        <f t="shared" si="41"/>
        <v>-0.88888888888888884</v>
      </c>
      <c r="X75" s="6" t="s">
        <v>71</v>
      </c>
      <c r="Y75" s="179">
        <f>VLOOKUP($X75,'KPI3 Maintenance'!$B:$AE,Y$10,0)</f>
        <v>0</v>
      </c>
      <c r="Z75" s="180">
        <f>VLOOKUP($X75,'KPI3 Maintenance'!$B:$AE,Z$10,0)</f>
        <v>0</v>
      </c>
      <c r="AA75" s="180">
        <f>VLOOKUP($X75,'KPI3 Maintenance'!$B:$AE,AA$10,0)</f>
        <v>0</v>
      </c>
      <c r="AB75" s="180">
        <f>VLOOKUP($X75,'KPI3 Maintenance'!$B:$AE,AB$10,0)</f>
        <v>0</v>
      </c>
      <c r="AC75" s="180">
        <f>VLOOKUP($X75,'KPI3 Maintenance'!$B:$AE,AC$10,0)</f>
        <v>0</v>
      </c>
      <c r="AD75" s="180">
        <f>VLOOKUP($X75,'KPI3 Maintenance'!$B:$AE,AD$10,0)</f>
        <v>0</v>
      </c>
      <c r="AE75" s="180">
        <f>VLOOKUP($X75,'KPI3 Maintenance'!$B:$AE,AE$10,0)</f>
        <v>0</v>
      </c>
      <c r="AF75" s="180">
        <f>VLOOKUP($X75,'KPI3 Maintenance'!$B:$AE,AF$10,0)</f>
        <v>0</v>
      </c>
      <c r="AG75" s="190">
        <f>VLOOKUP($X75,'KPI3 Maintenance'!$B:$AE,AG$10,0)</f>
        <v>0</v>
      </c>
      <c r="AH75"/>
    </row>
    <row r="76" spans="1:34" ht="15" thickBot="1">
      <c r="A76" s="1">
        <f t="shared" si="43"/>
        <v>14</v>
      </c>
      <c r="B76" s="169" t="s">
        <v>72</v>
      </c>
      <c r="C76" s="50">
        <f>SUMIFS('KPI0 Assets reporting'!$I:$I,'KPI0 Assets reporting'!$D:$D,DUPLICATE!$B76,'KPI0 Assets reporting'!$F:$F,"IN")</f>
        <v>12</v>
      </c>
      <c r="D76" s="51">
        <f>SUMIF('KPI1 Fleet asset'!B:B,DUPLICATE!B76,'KPI1 Fleet asset'!F:F)</f>
        <v>81</v>
      </c>
      <c r="E76" s="59">
        <f>SUMIFS(
'KPI0 Assets reporting'!$K:$K,
'KPI0 Assets reporting'!$D:$D,DUPLICATE!$B76,'KPI0 Assets reporting'!$F:$F,"IN")</f>
        <v>27</v>
      </c>
      <c r="F76" s="59">
        <f>SUMIF('KPI1 Fleet asset'!$B:$B,DUPLICATE!$B76,
'KPI1 Fleet asset'!$L:$L)</f>
        <v>200</v>
      </c>
      <c r="G76" s="51">
        <f>SUMIF('KPI0 Assets reporting'!$D:$D,DUPLICATE!$B76,'KPI0 Assets reporting'!$I:$I)</f>
        <v>29</v>
      </c>
      <c r="H76" s="64">
        <f>SUMIF('KPI1 Fleet asset'!$B:$B,DUPLICATE!$B76,'KPI1 Fleet asset'!$D:$D)</f>
        <v>232</v>
      </c>
      <c r="I76" s="72">
        <f t="shared" si="36"/>
        <v>0.55555555555555558</v>
      </c>
      <c r="J76" s="73">
        <f t="shared" si="36"/>
        <v>0.59499999999999997</v>
      </c>
      <c r="K76" s="146">
        <f t="shared" si="37"/>
        <v>-6.8965517241379309E-2</v>
      </c>
      <c r="L76" s="73">
        <f t="shared" si="37"/>
        <v>-0.13793103448275862</v>
      </c>
      <c r="M76" s="169"/>
      <c r="N76" s="175"/>
      <c r="O76" s="105" t="s">
        <v>72</v>
      </c>
      <c r="P76" s="50">
        <f>SUMIF('KPI2 Drivers'!B:B,DUPLICATE!O76,'KPI2 Drivers'!F:F)</f>
        <v>1</v>
      </c>
      <c r="Q76" s="59">
        <f>SUMIF('KPI2 Drivers'!B:B,DUPLICATE!O76,'KPI2 Drivers'!L:L)</f>
        <v>17</v>
      </c>
      <c r="R76" s="55">
        <f>SUMIF('KPI2 Drivers'!B:B,DUPLICATE!O76,'KPI2 Drivers'!D:D)</f>
        <v>18</v>
      </c>
      <c r="S76" s="50">
        <f>SUMIF('KPI2 Drivers'!B:B,DUPLICATE!O76,'KPI2 Drivers'!E:E)</f>
        <v>0</v>
      </c>
      <c r="T76" s="127">
        <f>SUMIF('KPI2 Drivers'!B:B,DUPLICATE!O76,'KPI2 Drivers'!M:M)</f>
        <v>0</v>
      </c>
      <c r="U76" s="96">
        <f t="shared" si="40"/>
        <v>0.94117647058823528</v>
      </c>
      <c r="V76" s="97">
        <f t="shared" si="41"/>
        <v>-5.5555555555555552E-2</v>
      </c>
      <c r="X76" s="202" t="s">
        <v>72</v>
      </c>
      <c r="Y76" s="193">
        <f>VLOOKUP($X76,'KPI3 Maintenance'!$B:$AE,Y$10,0)</f>
        <v>0</v>
      </c>
      <c r="Z76" s="194">
        <f>VLOOKUP($X76,'KPI3 Maintenance'!$B:$AE,Z$10,0)</f>
        <v>0</v>
      </c>
      <c r="AA76" s="194">
        <f>VLOOKUP($X76,'KPI3 Maintenance'!$B:$AE,AA$10,0)</f>
        <v>0</v>
      </c>
      <c r="AB76" s="194">
        <f>VLOOKUP($X76,'KPI3 Maintenance'!$B:$AE,AB$10,0)</f>
        <v>0</v>
      </c>
      <c r="AC76" s="194">
        <f>VLOOKUP($X76,'KPI3 Maintenance'!$B:$AE,AC$10,0)</f>
        <v>0</v>
      </c>
      <c r="AD76" s="194">
        <f>VLOOKUP($X76,'KPI3 Maintenance'!$B:$AE,AD$10,0)</f>
        <v>0</v>
      </c>
      <c r="AE76" s="194">
        <f>VLOOKUP($X76,'KPI3 Maintenance'!$B:$AE,AE$10,0)</f>
        <v>0</v>
      </c>
      <c r="AF76" s="194">
        <f>VLOOKUP($X76,'KPI3 Maintenance'!$B:$AE,AF$10,0)</f>
        <v>0</v>
      </c>
      <c r="AG76" s="195">
        <f>VLOOKUP($X76,'KPI3 Maintenance'!$B:$AE,AG$10,0)</f>
        <v>0</v>
      </c>
      <c r="AH76"/>
    </row>
  </sheetData>
  <mergeCells count="37">
    <mergeCell ref="B1:L1"/>
    <mergeCell ref="O1:V1"/>
    <mergeCell ref="X1:AH1"/>
    <mergeCell ref="AJ1:AT1"/>
    <mergeCell ref="C3:D3"/>
    <mergeCell ref="G3:H3"/>
    <mergeCell ref="I3:J3"/>
    <mergeCell ref="K3:L3"/>
    <mergeCell ref="Y3:AG3"/>
    <mergeCell ref="Y11:AG11"/>
    <mergeCell ref="C26:D26"/>
    <mergeCell ref="E26:F26"/>
    <mergeCell ref="G26:H26"/>
    <mergeCell ref="I26:J26"/>
    <mergeCell ref="K26:L26"/>
    <mergeCell ref="M26:M28"/>
    <mergeCell ref="Y26:AG26"/>
    <mergeCell ref="C11:D11"/>
    <mergeCell ref="E11:F11"/>
    <mergeCell ref="G11:H11"/>
    <mergeCell ref="I11:J11"/>
    <mergeCell ref="K11:L11"/>
    <mergeCell ref="M11:M13"/>
    <mergeCell ref="Y44:AG44"/>
    <mergeCell ref="C60:D60"/>
    <mergeCell ref="E60:F60"/>
    <mergeCell ref="G60:H60"/>
    <mergeCell ref="I60:J60"/>
    <mergeCell ref="K60:L60"/>
    <mergeCell ref="M60:M62"/>
    <mergeCell ref="Y60:AG60"/>
    <mergeCell ref="C44:D44"/>
    <mergeCell ref="E44:F44"/>
    <mergeCell ref="G44:H44"/>
    <mergeCell ref="I44:J44"/>
    <mergeCell ref="K44:L44"/>
    <mergeCell ref="M44:M46"/>
  </mergeCells>
  <conditionalFormatting sqref="K63:K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7:K5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9:K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K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4:AG24">
    <cfRule type="cellIs" dxfId="263" priority="4" operator="equal">
      <formula>0</formula>
    </cfRule>
  </conditionalFormatting>
  <conditionalFormatting sqref="Y29:AG42">
    <cfRule type="cellIs" dxfId="262" priority="3" operator="equal">
      <formula>0</formula>
    </cfRule>
  </conditionalFormatting>
  <conditionalFormatting sqref="Y47:AG58">
    <cfRule type="cellIs" dxfId="261" priority="2" operator="equal">
      <formula>0</formula>
    </cfRule>
  </conditionalFormatting>
  <conditionalFormatting sqref="Y63:AG76">
    <cfRule type="cellIs" dxfId="260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B24D-0FA1-4855-83BA-4E90F0FA0380}">
  <dimension ref="A1:AT76"/>
  <sheetViews>
    <sheetView showGridLines="0" topLeftCell="B1" zoomScale="70" zoomScaleNormal="70" workbookViewId="0">
      <pane ySplit="4" topLeftCell="A5" activePane="bottomLeft" state="frozen"/>
      <selection activeCell="B1" sqref="B1"/>
      <selection pane="bottomLeft" activeCell="E5" sqref="E5"/>
    </sheetView>
  </sheetViews>
  <sheetFormatPr defaultRowHeight="14.4"/>
  <cols>
    <col min="1" max="1" width="0" style="1" hidden="1" customWidth="1"/>
    <col min="2" max="2" width="14.88671875" bestFit="1" customWidth="1"/>
    <col min="3" max="3" width="13.5546875" style="44" customWidth="1"/>
    <col min="4" max="4" width="10.5546875" style="44" bestFit="1" customWidth="1"/>
    <col min="5" max="5" width="13.5546875" style="44" customWidth="1"/>
    <col min="6" max="6" width="15.88671875" style="44" bestFit="1" customWidth="1"/>
    <col min="7" max="7" width="13.5546875" style="44" customWidth="1"/>
    <col min="8" max="8" width="10.5546875" style="44" bestFit="1" customWidth="1"/>
    <col min="9" max="12" width="13.109375" style="62" customWidth="1"/>
    <col min="13" max="13" width="40.5546875" style="62" bestFit="1" customWidth="1"/>
    <col min="15" max="15" width="14.88671875" bestFit="1" customWidth="1"/>
    <col min="16" max="20" width="13.5546875" style="44" customWidth="1"/>
    <col min="21" max="22" width="13.109375" style="62" customWidth="1"/>
    <col min="24" max="24" width="14.88671875" bestFit="1" customWidth="1"/>
    <col min="25" max="25" width="13.5546875" style="44" customWidth="1"/>
    <col min="26" max="26" width="10.5546875" style="44" bestFit="1" customWidth="1"/>
    <col min="27" max="27" width="13.5546875" style="44" customWidth="1"/>
    <col min="28" max="28" width="15.88671875" style="44" bestFit="1" customWidth="1"/>
    <col min="29" max="29" width="13.5546875" style="44" customWidth="1"/>
    <col min="30" max="30" width="10.5546875" style="44" bestFit="1" customWidth="1"/>
    <col min="31" max="34" width="13.109375" style="62" customWidth="1"/>
  </cols>
  <sheetData>
    <row r="1" spans="1:46" ht="33.6"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166"/>
      <c r="O1" s="243" t="s">
        <v>1</v>
      </c>
      <c r="P1" s="243"/>
      <c r="Q1" s="243"/>
      <c r="R1" s="243"/>
      <c r="S1" s="243"/>
      <c r="T1" s="243"/>
      <c r="U1" s="243"/>
      <c r="V1" s="243"/>
      <c r="X1" s="243" t="s">
        <v>2</v>
      </c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J1" s="243" t="s">
        <v>3</v>
      </c>
      <c r="AK1" s="243"/>
      <c r="AL1" s="243"/>
      <c r="AM1" s="243"/>
      <c r="AN1" s="243"/>
      <c r="AO1" s="243"/>
      <c r="AP1" s="243"/>
      <c r="AQ1" s="243"/>
      <c r="AR1" s="243"/>
      <c r="AS1" s="243"/>
      <c r="AT1" s="243"/>
    </row>
    <row r="2" spans="1:46" ht="15" thickBot="1">
      <c r="Y2"/>
      <c r="Z2"/>
      <c r="AA2"/>
      <c r="AB2"/>
      <c r="AC2"/>
      <c r="AD2"/>
      <c r="AE2"/>
      <c r="AF2"/>
      <c r="AG2"/>
      <c r="AH2"/>
    </row>
    <row r="3" spans="1:46" ht="27.6" customHeight="1" thickBot="1">
      <c r="C3" s="235" t="s">
        <v>4</v>
      </c>
      <c r="D3" s="236"/>
      <c r="E3" s="228">
        <v>44044</v>
      </c>
      <c r="F3" s="229"/>
      <c r="G3" s="236" t="s">
        <v>5</v>
      </c>
      <c r="H3" s="239"/>
      <c r="I3" s="240" t="s">
        <v>6</v>
      </c>
      <c r="J3" s="241"/>
      <c r="K3" s="240" t="s">
        <v>7</v>
      </c>
      <c r="L3" s="241"/>
      <c r="M3" s="171"/>
      <c r="P3" s="107" t="s">
        <v>4</v>
      </c>
      <c r="Q3" s="164">
        <v>44013</v>
      </c>
      <c r="R3" s="111" t="s">
        <v>5</v>
      </c>
      <c r="S3" s="102" t="s">
        <v>8</v>
      </c>
      <c r="T3" s="164">
        <v>44013</v>
      </c>
      <c r="U3" s="163" t="s">
        <v>6</v>
      </c>
      <c r="V3" s="150" t="s">
        <v>7</v>
      </c>
      <c r="Y3" s="244" t="s">
        <v>129</v>
      </c>
      <c r="Z3" s="245"/>
      <c r="AA3" s="245"/>
      <c r="AB3" s="245"/>
      <c r="AC3" s="245"/>
      <c r="AD3" s="245"/>
      <c r="AE3" s="245"/>
      <c r="AF3" s="245"/>
      <c r="AG3" s="246"/>
      <c r="AH3"/>
    </row>
    <row r="4" spans="1:46" ht="28.8">
      <c r="C4" s="50" t="s">
        <v>127</v>
      </c>
      <c r="D4" s="51" t="s">
        <v>10</v>
      </c>
      <c r="E4" s="51" t="s">
        <v>128</v>
      </c>
      <c r="F4" s="51" t="s">
        <v>11</v>
      </c>
      <c r="G4" s="51" t="s">
        <v>9</v>
      </c>
      <c r="H4" s="64" t="s">
        <v>10</v>
      </c>
      <c r="I4" s="67" t="s">
        <v>127</v>
      </c>
      <c r="J4" s="63" t="s">
        <v>11</v>
      </c>
      <c r="K4" s="67" t="s">
        <v>127</v>
      </c>
      <c r="L4" s="63" t="s">
        <v>11</v>
      </c>
      <c r="M4" s="172"/>
      <c r="P4" s="108" t="s">
        <v>12</v>
      </c>
      <c r="Q4" s="109" t="s">
        <v>13</v>
      </c>
      <c r="R4" s="112" t="s">
        <v>14</v>
      </c>
      <c r="S4" s="151" t="s">
        <v>15</v>
      </c>
      <c r="T4" s="106" t="s">
        <v>16</v>
      </c>
      <c r="U4" s="67" t="s">
        <v>14</v>
      </c>
      <c r="V4" s="152" t="s">
        <v>14</v>
      </c>
      <c r="Y4" s="210">
        <v>43922</v>
      </c>
      <c r="Z4" s="210">
        <v>43952</v>
      </c>
      <c r="AA4" s="210">
        <v>43983</v>
      </c>
      <c r="AB4" s="210">
        <v>44013</v>
      </c>
      <c r="AC4" s="210">
        <v>44044</v>
      </c>
      <c r="AD4" s="210">
        <v>44075</v>
      </c>
      <c r="AE4" s="210">
        <v>44105</v>
      </c>
      <c r="AF4" s="210">
        <v>44136</v>
      </c>
      <c r="AG4" s="210">
        <v>44166</v>
      </c>
      <c r="AH4"/>
    </row>
    <row r="5" spans="1:46">
      <c r="B5" s="52" t="s">
        <v>17</v>
      </c>
      <c r="C5" s="56">
        <f>SUMIFS('KPI0 Assets reporting'!$I:$I,'KPI0 Assets reporting'!$C:$C,'KPI Dashboard'!$B5,'KPI0 Assets reporting'!$F:$F,"IN")</f>
        <v>74</v>
      </c>
      <c r="D5" s="48">
        <f>SUMIF('KPI1 Fleet asset'!A:A,'KPI Dashboard'!B5,'KPI1 Fleet asset'!F:F)</f>
        <v>528</v>
      </c>
      <c r="E5" s="49">
        <f>SUMIFS('KPI0 Assets reporting'!K:K,
'KPI0 Assets reporting'!$C:$C,'KPI Dashboard'!$B5,'KPI0 Assets reporting'!$F:$F,"IN")</f>
        <v>143</v>
      </c>
      <c r="F5" s="49">
        <f>SUMIF('KPI1 Fleet asset'!$A:$A,'KPI Dashboard'!$B5,
'KPI1 Fleet asset'!$L:$L)</f>
        <v>1088</v>
      </c>
      <c r="G5" s="48">
        <f>SUMIF('KPI0 Assets reporting'!$C:$C,'KPI Dashboard'!$B5,'KPI0 Assets reporting'!$I:$I)</f>
        <v>773</v>
      </c>
      <c r="H5" s="65">
        <f>SUMIF('KPI1 Fleet asset'!$A:$A,'KPI Dashboard'!$B5,'KPI1 Fleet asset'!$D:$D)</f>
        <v>6184</v>
      </c>
      <c r="I5" s="68">
        <f>IFERROR((ABS((C5-E5)/E5)),0)</f>
        <v>0.4825174825174825</v>
      </c>
      <c r="J5" s="69">
        <f>IFERROR((ABS((D5-F5)/F5)),0)</f>
        <v>0.51470588235294112</v>
      </c>
      <c r="K5" s="68">
        <f>IFERROR((E5-G5)/G5,0)</f>
        <v>-0.81500646830530399</v>
      </c>
      <c r="L5" s="69">
        <f>IFERROR((F5-H5)/H5,0)</f>
        <v>-0.82406209573091849</v>
      </c>
      <c r="M5" s="173"/>
      <c r="O5" s="52" t="s">
        <v>17</v>
      </c>
      <c r="P5" s="56">
        <f>SUMIF('KPI2 Drivers'!A:A,'KPI Dashboard'!O5,'KPI2 Drivers'!F:F)</f>
        <v>11</v>
      </c>
      <c r="Q5" s="117">
        <f>SUMIF('KPI2 Drivers'!A:A,'KPI Dashboard'!O5,'KPI2 Drivers'!L:L)</f>
        <v>37</v>
      </c>
      <c r="R5" s="113">
        <f>SUMIF('KPI2 Drivers'!A:A,'KPI Dashboard'!O5,'KPI2 Drivers'!D:D)</f>
        <v>238</v>
      </c>
      <c r="S5" s="56">
        <f>SUMIF('KPI2 Drivers'!A:A,'KPI Dashboard'!O5,'KPI2 Drivers'!E:E)</f>
        <v>0</v>
      </c>
      <c r="T5" s="117">
        <f>SUMIF('KPI2 Drivers'!A:A,'KPI Dashboard'!O5,'KPI2 Drivers'!K:K)</f>
        <v>0</v>
      </c>
      <c r="U5" s="68">
        <f>IFERROR((ABS((P5-Q5)/Q5)),0)</f>
        <v>0.70270270270270274</v>
      </c>
      <c r="V5" s="153">
        <f>IFERROR((Q5-R5)/R5,0)</f>
        <v>-0.84453781512605042</v>
      </c>
      <c r="X5" s="52" t="s">
        <v>17</v>
      </c>
      <c r="Y5" s="211">
        <f>Y13</f>
        <v>0</v>
      </c>
      <c r="Z5" s="212">
        <f t="shared" ref="Z5:AG5" si="0">Z13</f>
        <v>0</v>
      </c>
      <c r="AA5" s="212">
        <f t="shared" si="0"/>
        <v>0</v>
      </c>
      <c r="AB5" s="212">
        <f t="shared" si="0"/>
        <v>0</v>
      </c>
      <c r="AC5" s="212">
        <f t="shared" si="0"/>
        <v>0</v>
      </c>
      <c r="AD5" s="212">
        <f t="shared" si="0"/>
        <v>0</v>
      </c>
      <c r="AE5" s="212">
        <f t="shared" si="0"/>
        <v>0</v>
      </c>
      <c r="AF5" s="212">
        <f t="shared" si="0"/>
        <v>0</v>
      </c>
      <c r="AG5" s="212">
        <f t="shared" si="0"/>
        <v>0</v>
      </c>
      <c r="AH5"/>
    </row>
    <row r="6" spans="1:46">
      <c r="B6" s="53" t="s">
        <v>18</v>
      </c>
      <c r="C6" s="57">
        <f>SUMIFS('KPI0 Assets reporting'!$I:$I,'KPI0 Assets reporting'!$C:$C,'KPI Dashboard'!$B6,'KPI0 Assets reporting'!$F:$F,"IN")</f>
        <v>223</v>
      </c>
      <c r="D6" s="46">
        <f>SUMIF('KPI1 Fleet asset'!A:A,'KPI Dashboard'!B6,'KPI1 Fleet asset'!F:F)</f>
        <v>2121</v>
      </c>
      <c r="E6" s="47">
        <f>SUMIFS('KPI0 Assets reporting'!K:K,
'KPI0 Assets reporting'!$C:$C,'KPI Dashboard'!$B6,'KPI0 Assets reporting'!$F:$F,"IN")</f>
        <v>330</v>
      </c>
      <c r="F6" s="49">
        <f>SUMIF('KPI1 Fleet asset'!$A:$A,'KPI Dashboard'!$B6,
'KPI1 Fleet asset'!$L:$L)</f>
        <v>2228</v>
      </c>
      <c r="G6" s="46">
        <f>SUMIF('KPI0 Assets reporting'!$C:$C,'KPI Dashboard'!$B6,'KPI0 Assets reporting'!$I:$I)</f>
        <v>900</v>
      </c>
      <c r="H6" s="66">
        <f>SUMIF('KPI1 Fleet asset'!$A:$A,'KPI Dashboard'!$B6,'KPI1 Fleet asset'!$D:$D)</f>
        <v>7200</v>
      </c>
      <c r="I6" s="68">
        <f t="shared" ref="I6:I8" si="1">IFERROR((ABS((C6-E6)/E6)),0)</f>
        <v>0.32424242424242422</v>
      </c>
      <c r="J6" s="71">
        <f t="shared" ref="J6:J8" si="2">IFERROR((ABS((D6-F6)/F6)),0)</f>
        <v>4.8025134649910234E-2</v>
      </c>
      <c r="K6" s="70">
        <f t="shared" ref="K6:K9" si="3">IFERROR((E6-G6)/G6,0)</f>
        <v>-0.6333333333333333</v>
      </c>
      <c r="L6" s="71">
        <f t="shared" ref="L6:L9" si="4">IFERROR((F6-H6)/H6,0)</f>
        <v>-0.69055555555555559</v>
      </c>
      <c r="M6" s="173"/>
      <c r="O6" s="53" t="s">
        <v>18</v>
      </c>
      <c r="P6" s="57">
        <f>SUMIF('KPI2 Drivers'!A:A,'KPI Dashboard'!O6,'KPI2 Drivers'!F:F)</f>
        <v>0</v>
      </c>
      <c r="Q6" s="117">
        <f>SUMIF('KPI2 Drivers'!A:A,'KPI Dashboard'!O6,'KPI2 Drivers'!L:L)</f>
        <v>0</v>
      </c>
      <c r="R6" s="114">
        <f>SUMIF('KPI2 Drivers'!A:A,'KPI Dashboard'!O6,'KPI2 Drivers'!D:D)</f>
        <v>250</v>
      </c>
      <c r="S6" s="57">
        <f>SUMIF('KPI2 Drivers'!A:A,'KPI Dashboard'!O6,'KPI2 Drivers'!E:E)</f>
        <v>0</v>
      </c>
      <c r="T6" s="118">
        <f>SUMIF('KPI2 Drivers'!A:A,'KPI Dashboard'!O6,'KPI2 Drivers'!K:K)</f>
        <v>0</v>
      </c>
      <c r="U6" s="68">
        <f t="shared" ref="U6:U8" si="5">IFERROR((ABS((P6-Q6)/Q6)),0)</f>
        <v>0</v>
      </c>
      <c r="V6" s="153">
        <f t="shared" ref="V6:V8" si="6">IFERROR((Q6-R6)/R6,0)</f>
        <v>-1</v>
      </c>
      <c r="X6" s="53" t="s">
        <v>18</v>
      </c>
      <c r="Y6" s="211">
        <f>Y28</f>
        <v>1.9886363636363636E-2</v>
      </c>
      <c r="Z6" s="212">
        <f t="shared" ref="Z6:AG6" si="7">Z28</f>
        <v>5.5570953436807097E-2</v>
      </c>
      <c r="AA6" s="212">
        <f t="shared" si="7"/>
        <v>5.5465367965367968E-2</v>
      </c>
      <c r="AB6" s="212">
        <f t="shared" si="7"/>
        <v>3.9096320346320351E-2</v>
      </c>
      <c r="AC6" s="212">
        <f t="shared" si="7"/>
        <v>0</v>
      </c>
      <c r="AD6" s="212">
        <f t="shared" si="7"/>
        <v>0</v>
      </c>
      <c r="AE6" s="212">
        <f t="shared" si="7"/>
        <v>0</v>
      </c>
      <c r="AF6" s="212">
        <f t="shared" si="7"/>
        <v>0</v>
      </c>
      <c r="AG6" s="212">
        <f t="shared" si="7"/>
        <v>0</v>
      </c>
      <c r="AH6"/>
    </row>
    <row r="7" spans="1:46">
      <c r="B7" s="54" t="s">
        <v>19</v>
      </c>
      <c r="C7" s="57">
        <f>SUMIFS('KPI0 Assets reporting'!$I:$I,'KPI0 Assets reporting'!$C:$C,'KPI Dashboard'!$B7,'KPI0 Assets reporting'!$F:$F,"IN")</f>
        <v>265</v>
      </c>
      <c r="D7" s="46">
        <f>SUMIF('KPI1 Fleet asset'!A:A,'KPI Dashboard'!B7,'KPI1 Fleet asset'!F:F)</f>
        <v>1839</v>
      </c>
      <c r="E7" s="47">
        <f>SUMIFS('KPI0 Assets reporting'!K:K,
'KPI0 Assets reporting'!$C:$C,'KPI Dashboard'!$B7,'KPI0 Assets reporting'!$F:$F,"IN")</f>
        <v>273</v>
      </c>
      <c r="F7" s="49">
        <f>SUMIF('KPI1 Fleet asset'!$A:$A,'KPI Dashboard'!$B7,
'KPI1 Fleet asset'!$L:$L)</f>
        <v>2099</v>
      </c>
      <c r="G7" s="46">
        <f>SUMIF('KPI0 Assets reporting'!$C:$C,'KPI Dashboard'!$B7,'KPI0 Assets reporting'!$I:$I)</f>
        <v>638</v>
      </c>
      <c r="H7" s="66">
        <f>SUMIF('KPI1 Fleet asset'!$A:$A,'KPI Dashboard'!$B7,'KPI1 Fleet asset'!$D:$D)</f>
        <v>5104</v>
      </c>
      <c r="I7" s="68">
        <f>IFERROR((ABS((C7-E7)/E7)),0)</f>
        <v>2.9304029304029304E-2</v>
      </c>
      <c r="J7" s="71">
        <f t="shared" si="2"/>
        <v>0.12386850881372082</v>
      </c>
      <c r="K7" s="70">
        <f t="shared" si="3"/>
        <v>-0.57210031347962387</v>
      </c>
      <c r="L7" s="71">
        <f t="shared" si="4"/>
        <v>-0.58875391849529779</v>
      </c>
      <c r="M7" s="173"/>
      <c r="O7" s="54" t="s">
        <v>19</v>
      </c>
      <c r="P7" s="57">
        <f>SUMIF('KPI2 Drivers'!A:A,'KPI Dashboard'!O7,'KPI2 Drivers'!F:F)</f>
        <v>0</v>
      </c>
      <c r="Q7" s="117">
        <f>SUMIF('KPI2 Drivers'!A:A,'KPI Dashboard'!O7,'KPI2 Drivers'!L:L)</f>
        <v>38</v>
      </c>
      <c r="R7" s="114">
        <f>SUMIF('KPI2 Drivers'!A:A,'KPI Dashboard'!O7,'KPI2 Drivers'!D:D)</f>
        <v>466</v>
      </c>
      <c r="S7" s="57">
        <f>SUMIF('KPI2 Drivers'!A:A,'KPI Dashboard'!O7,'KPI2 Drivers'!E:E)</f>
        <v>1</v>
      </c>
      <c r="T7" s="118">
        <f>SUMIF('KPI2 Drivers'!A:A,'KPI Dashboard'!O7,'KPI2 Drivers'!K:K)</f>
        <v>0</v>
      </c>
      <c r="U7" s="68">
        <f t="shared" si="5"/>
        <v>1</v>
      </c>
      <c r="V7" s="153">
        <f t="shared" si="6"/>
        <v>-0.91845493562231761</v>
      </c>
      <c r="X7" s="54" t="s">
        <v>19</v>
      </c>
      <c r="Y7" s="211">
        <f>Y46</f>
        <v>0</v>
      </c>
      <c r="Z7" s="212">
        <f t="shared" ref="Z7:AG7" si="8">Z46</f>
        <v>3.6363636363636364E-3</v>
      </c>
      <c r="AA7" s="212">
        <f t="shared" si="8"/>
        <v>3.5650623885918001E-3</v>
      </c>
      <c r="AB7" s="212">
        <f t="shared" si="8"/>
        <v>1.7825311942959001E-3</v>
      </c>
      <c r="AC7" s="212">
        <f t="shared" si="8"/>
        <v>0</v>
      </c>
      <c r="AD7" s="212">
        <f t="shared" si="8"/>
        <v>0</v>
      </c>
      <c r="AE7" s="212">
        <f t="shared" si="8"/>
        <v>0</v>
      </c>
      <c r="AF7" s="212">
        <f t="shared" si="8"/>
        <v>0</v>
      </c>
      <c r="AG7" s="212">
        <f t="shared" si="8"/>
        <v>0</v>
      </c>
      <c r="AH7"/>
    </row>
    <row r="8" spans="1:46">
      <c r="B8" s="76" t="s">
        <v>20</v>
      </c>
      <c r="C8" s="77">
        <f>SUMIFS('KPI0 Assets reporting'!$I:$I,'KPI0 Assets reporting'!$C:$C,'KPI Dashboard'!$B8,'KPI0 Assets reporting'!$F:$F,"IN")</f>
        <v>254</v>
      </c>
      <c r="D8" s="78">
        <f>SUMIF('KPI1 Fleet asset'!A:A,'KPI Dashboard'!B8,'KPI1 Fleet asset'!F:F)</f>
        <v>1714</v>
      </c>
      <c r="E8" s="79">
        <f>SUMIFS('KPI0 Assets reporting'!K:K,
'KPI0 Assets reporting'!$C:$C,'KPI Dashboard'!$B8,'KPI0 Assets reporting'!$F:$F,"IN")</f>
        <v>332</v>
      </c>
      <c r="F8" s="49">
        <f>SUMIF('KPI1 Fleet asset'!$A:$A,'KPI Dashboard'!$B8,
'KPI1 Fleet asset'!$L:$L)</f>
        <v>2190</v>
      </c>
      <c r="G8" s="78">
        <f>SUMIF('KPI0 Assets reporting'!$C:$C,'KPI Dashboard'!$B8,'KPI0 Assets reporting'!$I:$I)</f>
        <v>1153</v>
      </c>
      <c r="H8" s="80">
        <f>SUMIF('KPI1 Fleet asset'!$A:$A,'KPI Dashboard'!$B8,'KPI1 Fleet asset'!$D:$D)</f>
        <v>9224</v>
      </c>
      <c r="I8" s="68">
        <f t="shared" si="1"/>
        <v>0.23493975903614459</v>
      </c>
      <c r="J8" s="73">
        <f t="shared" si="2"/>
        <v>0.21735159817351599</v>
      </c>
      <c r="K8" s="72">
        <f t="shared" si="3"/>
        <v>-0.7120555073720729</v>
      </c>
      <c r="L8" s="73">
        <f t="shared" si="4"/>
        <v>-0.76257588898525586</v>
      </c>
      <c r="M8" s="173"/>
      <c r="O8" s="76" t="s">
        <v>20</v>
      </c>
      <c r="P8" s="77">
        <f>SUMIF('KPI2 Drivers'!A:A,'KPI Dashboard'!O8,'KPI2 Drivers'!F:F)</f>
        <v>4</v>
      </c>
      <c r="Q8" s="117">
        <f>SUMIF('KPI2 Drivers'!A:A,'KPI Dashboard'!O8,'KPI2 Drivers'!L:L)</f>
        <v>24</v>
      </c>
      <c r="R8" s="115">
        <f>SUMIF('KPI2 Drivers'!A:A,'KPI Dashboard'!O8,'KPI2 Drivers'!D:D)</f>
        <v>256</v>
      </c>
      <c r="S8" s="77">
        <f>SUMIF('KPI2 Drivers'!A:A,'KPI Dashboard'!O8,'KPI2 Drivers'!E:E)</f>
        <v>3</v>
      </c>
      <c r="T8" s="119">
        <f>SUMIF('KPI2 Drivers'!A:A,'KPI Dashboard'!O8,'KPI2 Drivers'!K:K)</f>
        <v>0</v>
      </c>
      <c r="U8" s="68">
        <f t="shared" si="5"/>
        <v>0.83333333333333337</v>
      </c>
      <c r="V8" s="153">
        <f t="shared" si="6"/>
        <v>-0.90625</v>
      </c>
      <c r="X8" s="76" t="s">
        <v>20</v>
      </c>
      <c r="Y8" s="211">
        <f>Y62</f>
        <v>6.3424947145877377E-3</v>
      </c>
      <c r="Z8" s="212">
        <f t="shared" ref="Z8:AG8" si="9">Z62</f>
        <v>6.4935064935064931E-3</v>
      </c>
      <c r="AA8" s="212">
        <f t="shared" si="9"/>
        <v>6.4935064935064931E-3</v>
      </c>
      <c r="AB8" s="212">
        <f t="shared" si="9"/>
        <v>4.329004329004329E-3</v>
      </c>
      <c r="AC8" s="212">
        <f t="shared" si="9"/>
        <v>0</v>
      </c>
      <c r="AD8" s="212">
        <f t="shared" si="9"/>
        <v>0</v>
      </c>
      <c r="AE8" s="212">
        <f t="shared" si="9"/>
        <v>0</v>
      </c>
      <c r="AF8" s="212">
        <f t="shared" si="9"/>
        <v>0</v>
      </c>
      <c r="AG8" s="212">
        <f t="shared" si="9"/>
        <v>0</v>
      </c>
      <c r="AH8"/>
    </row>
    <row r="9" spans="1:46">
      <c r="B9" s="81" t="s">
        <v>21</v>
      </c>
      <c r="C9" s="82">
        <f t="shared" ref="C9:H9" si="10">SUM(C5:C8)</f>
        <v>816</v>
      </c>
      <c r="D9" s="82">
        <f t="shared" si="10"/>
        <v>6202</v>
      </c>
      <c r="E9" s="82">
        <f t="shared" si="10"/>
        <v>1078</v>
      </c>
      <c r="F9" s="82">
        <f t="shared" si="10"/>
        <v>7605</v>
      </c>
      <c r="G9" s="82">
        <f t="shared" si="10"/>
        <v>3464</v>
      </c>
      <c r="H9" s="83">
        <f t="shared" si="10"/>
        <v>27712</v>
      </c>
      <c r="I9" s="74">
        <f t="shared" ref="I9" si="11">IFERROR((E9-C9)/C9,0)</f>
        <v>0.32107843137254904</v>
      </c>
      <c r="J9" s="75">
        <f t="shared" ref="J9" si="12">IFERROR((F9-D9)/D9,0)</f>
        <v>0.22621734924217995</v>
      </c>
      <c r="K9" s="74">
        <f t="shared" si="3"/>
        <v>-0.68879907621247116</v>
      </c>
      <c r="L9" s="75">
        <f t="shared" si="4"/>
        <v>-0.72557015011547343</v>
      </c>
      <c r="M9" s="174"/>
      <c r="O9" s="110" t="s">
        <v>21</v>
      </c>
      <c r="P9" s="116">
        <f>SUM(P5:P8)</f>
        <v>15</v>
      </c>
      <c r="Q9" s="82"/>
      <c r="R9" s="83"/>
      <c r="S9" s="116"/>
      <c r="T9" s="82"/>
      <c r="U9" s="74">
        <f>IFERROR((#REF!-P9)/P9,0)</f>
        <v>0</v>
      </c>
      <c r="V9" s="154">
        <f>IFERROR((#REF!-#REF!)/#REF!,0)</f>
        <v>0</v>
      </c>
      <c r="X9" s="81" t="s">
        <v>21</v>
      </c>
      <c r="Y9" s="181">
        <f>AVERAGE(Y5:Y8)</f>
        <v>6.5572145877378432E-3</v>
      </c>
      <c r="Z9" s="181">
        <f t="shared" ref="Z9:AG9" si="13">AVERAGE(Z5:Z8)</f>
        <v>1.6425205891669306E-2</v>
      </c>
      <c r="AA9" s="181">
        <f t="shared" si="13"/>
        <v>1.6380984211866564E-2</v>
      </c>
      <c r="AB9" s="181">
        <f t="shared" si="13"/>
        <v>1.1301963967405146E-2</v>
      </c>
      <c r="AC9" s="181">
        <f t="shared" si="13"/>
        <v>0</v>
      </c>
      <c r="AD9" s="181">
        <f t="shared" si="13"/>
        <v>0</v>
      </c>
      <c r="AE9" s="181">
        <f t="shared" si="13"/>
        <v>0</v>
      </c>
      <c r="AF9" s="181">
        <f t="shared" si="13"/>
        <v>0</v>
      </c>
      <c r="AG9" s="181">
        <f t="shared" si="13"/>
        <v>0</v>
      </c>
      <c r="AH9"/>
    </row>
    <row r="10" spans="1:46" ht="15" thickBot="1">
      <c r="I10" s="61"/>
      <c r="J10" s="61"/>
      <c r="K10" s="61"/>
      <c r="L10" s="61"/>
      <c r="M10" s="61"/>
      <c r="U10" s="61"/>
      <c r="V10" s="61"/>
      <c r="Y10" s="178">
        <v>6</v>
      </c>
      <c r="Z10" s="178">
        <f>Y10+2</f>
        <v>8</v>
      </c>
      <c r="AA10" s="178">
        <f>Z10+2</f>
        <v>10</v>
      </c>
      <c r="AB10" s="178">
        <f t="shared" ref="AB10:AG10" si="14">AA10+2</f>
        <v>12</v>
      </c>
      <c r="AC10" s="178">
        <f t="shared" si="14"/>
        <v>14</v>
      </c>
      <c r="AD10" s="178">
        <f t="shared" si="14"/>
        <v>16</v>
      </c>
      <c r="AE10" s="178">
        <f t="shared" si="14"/>
        <v>18</v>
      </c>
      <c r="AF10" s="178">
        <f t="shared" si="14"/>
        <v>20</v>
      </c>
      <c r="AG10" s="178">
        <f t="shared" si="14"/>
        <v>22</v>
      </c>
      <c r="AH10"/>
    </row>
    <row r="11" spans="1:46" ht="28.8">
      <c r="C11" s="235" t="s">
        <v>4</v>
      </c>
      <c r="D11" s="236"/>
      <c r="E11" s="237">
        <v>44013</v>
      </c>
      <c r="F11" s="238"/>
      <c r="G11" s="236" t="s">
        <v>5</v>
      </c>
      <c r="H11" s="239"/>
      <c r="I11" s="240" t="s">
        <v>6</v>
      </c>
      <c r="J11" s="241"/>
      <c r="K11" s="240" t="s">
        <v>7</v>
      </c>
      <c r="L11" s="241"/>
      <c r="M11" s="242" t="s">
        <v>118</v>
      </c>
      <c r="P11" s="107" t="s">
        <v>4</v>
      </c>
      <c r="Q11" s="164">
        <v>44013</v>
      </c>
      <c r="R11" s="111" t="s">
        <v>5</v>
      </c>
      <c r="S11" s="102" t="s">
        <v>8</v>
      </c>
      <c r="T11" s="164">
        <v>43952</v>
      </c>
      <c r="U11" s="163" t="s">
        <v>6</v>
      </c>
      <c r="V11" s="150" t="s">
        <v>7</v>
      </c>
      <c r="Y11" s="232" t="s">
        <v>129</v>
      </c>
      <c r="Z11" s="233"/>
      <c r="AA11" s="233"/>
      <c r="AB11" s="233"/>
      <c r="AC11" s="233"/>
      <c r="AD11" s="233"/>
      <c r="AE11" s="233"/>
      <c r="AF11" s="233"/>
      <c r="AG11" s="234"/>
      <c r="AH11"/>
    </row>
    <row r="12" spans="1:46" ht="29.4" thickBot="1">
      <c r="C12" s="50" t="s">
        <v>127</v>
      </c>
      <c r="D12" s="51" t="s">
        <v>10</v>
      </c>
      <c r="E12" s="51" t="s">
        <v>128</v>
      </c>
      <c r="F12" s="51" t="s">
        <v>11</v>
      </c>
      <c r="G12" s="51" t="s">
        <v>9</v>
      </c>
      <c r="H12" s="64" t="s">
        <v>10</v>
      </c>
      <c r="I12" s="67" t="s">
        <v>127</v>
      </c>
      <c r="J12" s="63" t="s">
        <v>11</v>
      </c>
      <c r="K12" s="67" t="s">
        <v>127</v>
      </c>
      <c r="L12" s="63" t="s">
        <v>11</v>
      </c>
      <c r="M12" s="242"/>
      <c r="P12" s="108" t="s">
        <v>12</v>
      </c>
      <c r="Q12" s="109" t="s">
        <v>13</v>
      </c>
      <c r="R12" s="112" t="s">
        <v>14</v>
      </c>
      <c r="S12" s="151" t="s">
        <v>15</v>
      </c>
      <c r="T12" s="106" t="s">
        <v>16</v>
      </c>
      <c r="U12" s="67" t="s">
        <v>14</v>
      </c>
      <c r="V12" s="152" t="s">
        <v>14</v>
      </c>
      <c r="Y12" s="207">
        <v>43922</v>
      </c>
      <c r="Z12" s="207">
        <v>43952</v>
      </c>
      <c r="AA12" s="207">
        <v>43983</v>
      </c>
      <c r="AB12" s="207">
        <v>44013</v>
      </c>
      <c r="AC12" s="207">
        <v>44044</v>
      </c>
      <c r="AD12" s="207">
        <v>44075</v>
      </c>
      <c r="AE12" s="207">
        <v>44105</v>
      </c>
      <c r="AF12" s="207">
        <v>44136</v>
      </c>
      <c r="AG12" s="207">
        <v>44166</v>
      </c>
      <c r="AH12"/>
    </row>
    <row r="13" spans="1:46" ht="28.8">
      <c r="A13" s="170" t="s">
        <v>117</v>
      </c>
      <c r="B13" s="182" t="s">
        <v>17</v>
      </c>
      <c r="C13" s="183">
        <f t="shared" ref="C13:H13" si="15">SUM(C14:C24)</f>
        <v>74</v>
      </c>
      <c r="D13" s="183">
        <f t="shared" si="15"/>
        <v>528</v>
      </c>
      <c r="E13" s="183">
        <f t="shared" si="15"/>
        <v>160</v>
      </c>
      <c r="F13" s="183">
        <f t="shared" si="15"/>
        <v>1088</v>
      </c>
      <c r="G13" s="183">
        <f t="shared" si="15"/>
        <v>773</v>
      </c>
      <c r="H13" s="184">
        <f t="shared" si="15"/>
        <v>6184</v>
      </c>
      <c r="I13" s="147">
        <f t="shared" ref="I13:I24" si="16">IFERROR((ABS((C13-E13)/E13)),0)</f>
        <v>0.53749999999999998</v>
      </c>
      <c r="J13" s="85">
        <f t="shared" ref="J13:J24" si="17">IFERROR((ABS((D13-F13)/F13)),0)</f>
        <v>0.51470588235294112</v>
      </c>
      <c r="K13" s="144">
        <f t="shared" ref="K13:K24" si="18">IFERROR((E13-G13)/G13,0)</f>
        <v>-0.79301423027166884</v>
      </c>
      <c r="L13" s="85">
        <f t="shared" ref="L13:L24" si="19">IFERROR((F13-H13)/H13,0)</f>
        <v>-0.82406209573091849</v>
      </c>
      <c r="M13" s="242"/>
      <c r="O13" s="185" t="s">
        <v>17</v>
      </c>
      <c r="P13" s="186">
        <f>SUM(P14:P24)</f>
        <v>11</v>
      </c>
      <c r="Q13" s="183">
        <f>SUM(Q14:Q24)</f>
        <v>37</v>
      </c>
      <c r="R13" s="187">
        <f>SUM(R14:R24)</f>
        <v>238</v>
      </c>
      <c r="S13" s="186">
        <f>SUM(S14:S24)</f>
        <v>0</v>
      </c>
      <c r="T13" s="183">
        <f>SUM(T14:T24)</f>
        <v>0</v>
      </c>
      <c r="U13" s="84">
        <f t="shared" ref="U13:U24" si="20">IFERROR((ABS((P13-Q13)/Q13)),0)</f>
        <v>0.70270270270270274</v>
      </c>
      <c r="V13" s="85">
        <f t="shared" ref="V13:V24" si="21">IFERROR((Q13-R13)/R13,0)</f>
        <v>-0.84453781512605042</v>
      </c>
      <c r="X13" s="188" t="s">
        <v>17</v>
      </c>
      <c r="Y13" s="205">
        <f t="shared" ref="Y13:Z13" si="22">AVERAGE(Y14:Y24)</f>
        <v>0</v>
      </c>
      <c r="Z13" s="205">
        <f t="shared" si="22"/>
        <v>0</v>
      </c>
      <c r="AA13" s="205">
        <f>AVERAGE(AA14:AA24)</f>
        <v>0</v>
      </c>
      <c r="AB13" s="205">
        <f t="shared" ref="AB13:AG13" si="23">AVERAGE(AB14:AB24)</f>
        <v>0</v>
      </c>
      <c r="AC13" s="205">
        <f t="shared" si="23"/>
        <v>0</v>
      </c>
      <c r="AD13" s="205">
        <f t="shared" si="23"/>
        <v>0</v>
      </c>
      <c r="AE13" s="205">
        <f t="shared" si="23"/>
        <v>0</v>
      </c>
      <c r="AF13" s="205">
        <f t="shared" si="23"/>
        <v>0</v>
      </c>
      <c r="AG13" s="206">
        <f t="shared" si="23"/>
        <v>0</v>
      </c>
      <c r="AH13"/>
    </row>
    <row r="14" spans="1:46">
      <c r="A14" s="1">
        <v>1</v>
      </c>
      <c r="B14" s="167" t="s">
        <v>22</v>
      </c>
      <c r="C14" s="100">
        <f>SUMIFS('KPI0 Assets reporting'!$I:$I,'KPI0 Assets reporting'!$D:$D,'KPI Dashboard'!$B14,'KPI0 Assets reporting'!$F:$F,"IN")</f>
        <v>10</v>
      </c>
      <c r="D14" s="101">
        <f>SUMIF('KPI1 Fleet asset'!B:B,'KPI Dashboard'!B14,'KPI1 Fleet asset'!F:F)</f>
        <v>76</v>
      </c>
      <c r="E14" s="124">
        <f>SUMIFS(
'KPI0 Assets reporting'!$L:$L,
'KPI0 Assets reporting'!$D:$D,'KPI Dashboard'!$B14,'KPI0 Assets reporting'!$F:$F,"IN")</f>
        <v>15</v>
      </c>
      <c r="F14" s="124">
        <f>SUMIF('KPI1 Fleet asset'!$B:$B,'KPI Dashboard'!$B14,
'KPI1 Fleet asset'!$L:$L)</f>
        <v>76</v>
      </c>
      <c r="G14" s="101">
        <f>SUMIF('KPI0 Assets reporting'!$D:$D,'KPI Dashboard'!$B14,'KPI0 Assets reporting'!$I:$I)</f>
        <v>79</v>
      </c>
      <c r="H14" s="143">
        <f>SUMIF('KPI1 Fleet asset'!$B:$B,'KPI Dashboard'!$B14,'KPI1 Fleet asset'!$D:$D)</f>
        <v>632</v>
      </c>
      <c r="I14" s="140">
        <f t="shared" si="16"/>
        <v>0.33333333333333331</v>
      </c>
      <c r="J14" s="141">
        <f t="shared" si="17"/>
        <v>0</v>
      </c>
      <c r="K14" s="145">
        <f t="shared" si="18"/>
        <v>-0.810126582278481</v>
      </c>
      <c r="L14" s="141">
        <f t="shared" si="19"/>
        <v>-0.879746835443038</v>
      </c>
      <c r="M14" s="167"/>
      <c r="O14" s="103" t="s">
        <v>22</v>
      </c>
      <c r="P14" s="100">
        <f>SUMIF('KPI2 Drivers'!B:B,'KPI Dashboard'!O14,'KPI2 Drivers'!F:F)</f>
        <v>0</v>
      </c>
      <c r="Q14" s="124">
        <f>SUMIF('KPI2 Drivers'!B:B,'KPI Dashboard'!O14,'KPI2 Drivers'!L:L)</f>
        <v>0</v>
      </c>
      <c r="R14" s="131">
        <f>SUMIF('KPI2 Drivers'!B:B,'KPI Dashboard'!O14,'KPI2 Drivers'!D:D)</f>
        <v>9</v>
      </c>
      <c r="S14" s="100">
        <f>SUMIF('KPI2 Drivers'!B:B,'KPI Dashboard'!O14,'KPI2 Drivers'!E:E)</f>
        <v>0</v>
      </c>
      <c r="T14" s="125">
        <f>SUMIF('KPI2 Drivers'!B:B,'KPI Dashboard'!O14,'KPI2 Drivers'!M:M)</f>
        <v>0</v>
      </c>
      <c r="U14" s="92">
        <f t="shared" si="20"/>
        <v>0</v>
      </c>
      <c r="V14" s="93">
        <f t="shared" si="21"/>
        <v>-1</v>
      </c>
      <c r="X14" s="189" t="s">
        <v>22</v>
      </c>
      <c r="Y14" s="179">
        <f>VLOOKUP($X14,'KPI3 Maintenance'!$B:$AE,Y$10,0)</f>
        <v>0</v>
      </c>
      <c r="Z14" s="180">
        <f>VLOOKUP($X14,'KPI3 Maintenance'!$B:$AE,Z$10,0)</f>
        <v>0</v>
      </c>
      <c r="AA14" s="180">
        <f>VLOOKUP($X14,'KPI3 Maintenance'!$B:$AE,AA$10,0)</f>
        <v>0</v>
      </c>
      <c r="AB14" s="180">
        <f>VLOOKUP($X14,'KPI3 Maintenance'!$B:$AE,AB$10,0)</f>
        <v>0</v>
      </c>
      <c r="AC14" s="180">
        <f>VLOOKUP($X14,'KPI3 Maintenance'!$B:$AE,AC$10,0)</f>
        <v>0</v>
      </c>
      <c r="AD14" s="180">
        <f>VLOOKUP($X14,'KPI3 Maintenance'!$B:$AE,AD$10,0)</f>
        <v>0</v>
      </c>
      <c r="AE14" s="180">
        <f>VLOOKUP($X14,'KPI3 Maintenance'!$B:$AE,AE$10,0)</f>
        <v>0</v>
      </c>
      <c r="AF14" s="180">
        <f>VLOOKUP($X14,'KPI3 Maintenance'!$B:$AE,AF$10,0)</f>
        <v>0</v>
      </c>
      <c r="AG14" s="190">
        <f>VLOOKUP($X14,'KPI3 Maintenance'!$B:$AE,AG$10,0)</f>
        <v>0</v>
      </c>
      <c r="AH14"/>
    </row>
    <row r="15" spans="1:46">
      <c r="A15" s="1">
        <v>2</v>
      </c>
      <c r="B15" s="168" t="s">
        <v>23</v>
      </c>
      <c r="C15" s="57">
        <f>SUMIFS('KPI0 Assets reporting'!$I:$I,'KPI0 Assets reporting'!$D:$D,'KPI Dashboard'!$B15,'KPI0 Assets reporting'!$F:$F,"IN")</f>
        <v>8</v>
      </c>
      <c r="D15" s="46">
        <f>SUMIF('KPI1 Fleet asset'!B:B,'KPI Dashboard'!B15,'KPI1 Fleet asset'!F:F)</f>
        <v>38</v>
      </c>
      <c r="E15" s="47">
        <f>SUMIFS(
'KPI0 Assets reporting'!$L:$L,
'KPI0 Assets reporting'!$D:$D,'KPI Dashboard'!$B15,'KPI0 Assets reporting'!$F:$F,"IN")</f>
        <v>8</v>
      </c>
      <c r="F15" s="47">
        <f>SUMIF('KPI1 Fleet asset'!$B:$B,'KPI Dashboard'!$B15,
'KPI1 Fleet asset'!$L:$L)</f>
        <v>64</v>
      </c>
      <c r="G15" s="46">
        <f>SUMIF('KPI0 Assets reporting'!$D:$D,'KPI Dashboard'!$B15,'KPI0 Assets reporting'!$I:$I)</f>
        <v>122</v>
      </c>
      <c r="H15" s="66">
        <f>SUMIF('KPI1 Fleet asset'!$B:$B,'KPI Dashboard'!$B15,'KPI1 Fleet asset'!$D:$D)</f>
        <v>976</v>
      </c>
      <c r="I15" s="70">
        <f t="shared" si="16"/>
        <v>0</v>
      </c>
      <c r="J15" s="71">
        <f t="shared" si="17"/>
        <v>0.40625</v>
      </c>
      <c r="K15" s="60">
        <f t="shared" si="18"/>
        <v>-0.93442622950819676</v>
      </c>
      <c r="L15" s="71">
        <f t="shared" si="19"/>
        <v>-0.93442622950819676</v>
      </c>
      <c r="M15" s="168"/>
      <c r="O15" s="104" t="s">
        <v>23</v>
      </c>
      <c r="P15" s="57">
        <f>SUMIF('KPI2 Drivers'!B:B,'KPI Dashboard'!O15,'KPI2 Drivers'!F:F)</f>
        <v>0</v>
      </c>
      <c r="Q15" s="47">
        <f>SUMIF('KPI2 Drivers'!B:B,'KPI Dashboard'!O15,'KPI2 Drivers'!L:L)</f>
        <v>0</v>
      </c>
      <c r="R15" s="58">
        <f>SUMIF('KPI2 Drivers'!B:B,'KPI Dashboard'!O15,'KPI2 Drivers'!D:D)</f>
        <v>7</v>
      </c>
      <c r="S15" s="57">
        <f>SUMIF('KPI2 Drivers'!B:B,'KPI Dashboard'!O15,'KPI2 Drivers'!E:E)</f>
        <v>0</v>
      </c>
      <c r="T15" s="126">
        <f>SUMIF('KPI2 Drivers'!B:B,'KPI Dashboard'!O15,'KPI2 Drivers'!M:M)</f>
        <v>0</v>
      </c>
      <c r="U15" s="94">
        <f t="shared" si="20"/>
        <v>0</v>
      </c>
      <c r="V15" s="95">
        <f t="shared" si="21"/>
        <v>-1</v>
      </c>
      <c r="X15" s="191" t="s">
        <v>23</v>
      </c>
      <c r="Y15" s="179">
        <f>VLOOKUP($X15,'KPI3 Maintenance'!$B:$AE,Y$10,0)</f>
        <v>0</v>
      </c>
      <c r="Z15" s="180">
        <f>VLOOKUP($X15,'KPI3 Maintenance'!$B:$AE,Z$10,0)</f>
        <v>0</v>
      </c>
      <c r="AA15" s="180">
        <f>VLOOKUP($X15,'KPI3 Maintenance'!$B:$AE,AA$10,0)</f>
        <v>0</v>
      </c>
      <c r="AB15" s="180">
        <f>VLOOKUP($X15,'KPI3 Maintenance'!$B:$AE,AB$10,0)</f>
        <v>0</v>
      </c>
      <c r="AC15" s="180">
        <f>VLOOKUP($X15,'KPI3 Maintenance'!$B:$AE,AC$10,0)</f>
        <v>0</v>
      </c>
      <c r="AD15" s="180">
        <f>VLOOKUP($X15,'KPI3 Maintenance'!$B:$AE,AD$10,0)</f>
        <v>0</v>
      </c>
      <c r="AE15" s="180">
        <f>VLOOKUP($X15,'KPI3 Maintenance'!$B:$AE,AE$10,0)</f>
        <v>0</v>
      </c>
      <c r="AF15" s="180">
        <f>VLOOKUP($X15,'KPI3 Maintenance'!$B:$AE,AF$10,0)</f>
        <v>0</v>
      </c>
      <c r="AG15" s="190">
        <f>VLOOKUP($X15,'KPI3 Maintenance'!$B:$AE,AG$10,0)</f>
        <v>0</v>
      </c>
      <c r="AH15"/>
    </row>
    <row r="16" spans="1:46">
      <c r="A16" s="1">
        <v>3</v>
      </c>
      <c r="B16" s="168" t="s">
        <v>24</v>
      </c>
      <c r="C16" s="57">
        <f>SUMIFS('KPI0 Assets reporting'!$I:$I,'KPI0 Assets reporting'!$D:$D,'KPI Dashboard'!$B16,'KPI0 Assets reporting'!$F:$F,"IN")</f>
        <v>5</v>
      </c>
      <c r="D16" s="46">
        <f>SUMIF('KPI1 Fleet asset'!B:B,'KPI Dashboard'!B16,'KPI1 Fleet asset'!F:F)</f>
        <v>34</v>
      </c>
      <c r="E16" s="47">
        <f>SUMIFS(
'KPI0 Assets reporting'!$L:$L,
'KPI0 Assets reporting'!$D:$D,'KPI Dashboard'!$B16,'KPI0 Assets reporting'!$F:$F,"IN")</f>
        <v>5</v>
      </c>
      <c r="F16" s="47">
        <f>SUMIF('KPI1 Fleet asset'!$B:$B,'KPI Dashboard'!$B16,
'KPI1 Fleet asset'!$L:$L)</f>
        <v>40</v>
      </c>
      <c r="G16" s="46">
        <f>SUMIF('KPI0 Assets reporting'!$D:$D,'KPI Dashboard'!$B16,'KPI0 Assets reporting'!$I:$I)</f>
        <v>5</v>
      </c>
      <c r="H16" s="66">
        <f>SUMIF('KPI1 Fleet asset'!$B:$B,'KPI Dashboard'!$B16,'KPI1 Fleet asset'!$D:$D)</f>
        <v>40</v>
      </c>
      <c r="I16" s="70">
        <f t="shared" si="16"/>
        <v>0</v>
      </c>
      <c r="J16" s="71">
        <f t="shared" si="17"/>
        <v>0.15</v>
      </c>
      <c r="K16" s="60">
        <f t="shared" si="18"/>
        <v>0</v>
      </c>
      <c r="L16" s="71">
        <f t="shared" si="19"/>
        <v>0</v>
      </c>
      <c r="M16" s="168" t="s">
        <v>119</v>
      </c>
      <c r="O16" s="104" t="s">
        <v>24</v>
      </c>
      <c r="P16" s="57">
        <f>SUMIF('KPI2 Drivers'!B:B,'KPI Dashboard'!O16,'KPI2 Drivers'!F:F)</f>
        <v>0</v>
      </c>
      <c r="Q16" s="47">
        <f>SUMIF('KPI2 Drivers'!B:B,'KPI Dashboard'!O16,'KPI2 Drivers'!L:L)</f>
        <v>4</v>
      </c>
      <c r="R16" s="58">
        <f>SUMIF('KPI2 Drivers'!B:B,'KPI Dashboard'!O16,'KPI2 Drivers'!D:D)</f>
        <v>5</v>
      </c>
      <c r="S16" s="57">
        <f>SUMIF('KPI2 Drivers'!B:B,'KPI Dashboard'!O16,'KPI2 Drivers'!E:E)</f>
        <v>0</v>
      </c>
      <c r="T16" s="126">
        <f>SUMIF('KPI2 Drivers'!B:B,'KPI Dashboard'!O16,'KPI2 Drivers'!M:M)</f>
        <v>0</v>
      </c>
      <c r="U16" s="94">
        <f t="shared" si="20"/>
        <v>1</v>
      </c>
      <c r="V16" s="95">
        <f t="shared" si="21"/>
        <v>-0.2</v>
      </c>
      <c r="X16" s="191" t="s">
        <v>24</v>
      </c>
      <c r="Y16" s="179">
        <f>VLOOKUP($X16,'KPI3 Maintenance'!$B:$AE,Y$10,0)</f>
        <v>0</v>
      </c>
      <c r="Z16" s="180">
        <f>VLOOKUP($X16,'KPI3 Maintenance'!$B:$AE,Z$10,0)</f>
        <v>0</v>
      </c>
      <c r="AA16" s="180">
        <f>VLOOKUP($X16,'KPI3 Maintenance'!$B:$AE,AA$10,0)</f>
        <v>0</v>
      </c>
      <c r="AB16" s="180">
        <f>VLOOKUP($X16,'KPI3 Maintenance'!$B:$AE,AB$10,0)</f>
        <v>0</v>
      </c>
      <c r="AC16" s="180">
        <f>VLOOKUP($X16,'KPI3 Maintenance'!$B:$AE,AC$10,0)</f>
        <v>0</v>
      </c>
      <c r="AD16" s="180">
        <f>VLOOKUP($X16,'KPI3 Maintenance'!$B:$AE,AD$10,0)</f>
        <v>0</v>
      </c>
      <c r="AE16" s="180">
        <f>VLOOKUP($X16,'KPI3 Maintenance'!$B:$AE,AE$10,0)</f>
        <v>0</v>
      </c>
      <c r="AF16" s="180">
        <f>VLOOKUP($X16,'KPI3 Maintenance'!$B:$AE,AF$10,0)</f>
        <v>0</v>
      </c>
      <c r="AG16" s="190">
        <f>VLOOKUP($X16,'KPI3 Maintenance'!$B:$AE,AG$10,0)</f>
        <v>0</v>
      </c>
      <c r="AH16"/>
    </row>
    <row r="17" spans="1:34">
      <c r="A17" s="1">
        <v>4</v>
      </c>
      <c r="B17" s="168" t="s">
        <v>26</v>
      </c>
      <c r="C17" s="57">
        <f>SUMIFS('KPI0 Assets reporting'!$I:$I,'KPI0 Assets reporting'!$D:$D,'KPI Dashboard'!$B17,'KPI0 Assets reporting'!$F:$F,"IN")</f>
        <v>4</v>
      </c>
      <c r="D17" s="46">
        <f>SUMIF('KPI1 Fleet asset'!B:B,'KPI Dashboard'!B17,'KPI1 Fleet asset'!F:F)</f>
        <v>32</v>
      </c>
      <c r="E17" s="47">
        <f>SUMIFS(
'KPI0 Assets reporting'!$L:$L,
'KPI0 Assets reporting'!$D:$D,'KPI Dashboard'!$B17,'KPI0 Assets reporting'!$F:$F,"IN")</f>
        <v>4</v>
      </c>
      <c r="F17" s="47">
        <f>SUMIF('KPI1 Fleet asset'!$B:$B,'KPI Dashboard'!$B17,
'KPI1 Fleet asset'!$L:$L)</f>
        <v>32</v>
      </c>
      <c r="G17" s="46">
        <f>SUMIF('KPI0 Assets reporting'!$D:$D,'KPI Dashboard'!$B17,'KPI0 Assets reporting'!$I:$I)</f>
        <v>96</v>
      </c>
      <c r="H17" s="66">
        <f>SUMIF('KPI1 Fleet asset'!$B:$B,'KPI Dashboard'!$B17,'KPI1 Fleet asset'!$D:$D)</f>
        <v>768</v>
      </c>
      <c r="I17" s="70">
        <f t="shared" si="16"/>
        <v>0</v>
      </c>
      <c r="J17" s="71">
        <f t="shared" si="17"/>
        <v>0</v>
      </c>
      <c r="K17" s="60">
        <f t="shared" si="18"/>
        <v>-0.95833333333333337</v>
      </c>
      <c r="L17" s="71">
        <f t="shared" si="19"/>
        <v>-0.95833333333333337</v>
      </c>
      <c r="M17" s="168"/>
      <c r="O17" s="104" t="s">
        <v>26</v>
      </c>
      <c r="P17" s="57">
        <f>SUMIF('KPI2 Drivers'!B:B,'KPI Dashboard'!O17,'KPI2 Drivers'!F:F)</f>
        <v>0</v>
      </c>
      <c r="Q17" s="47">
        <f>SUMIF('KPI2 Drivers'!B:B,'KPI Dashboard'!O17,'KPI2 Drivers'!L:L)</f>
        <v>0</v>
      </c>
      <c r="R17" s="58">
        <f>SUMIF('KPI2 Drivers'!B:B,'KPI Dashboard'!O17,'KPI2 Drivers'!D:D)</f>
        <v>48</v>
      </c>
      <c r="S17" s="57">
        <f>SUMIF('KPI2 Drivers'!B:B,'KPI Dashboard'!O17,'KPI2 Drivers'!E:E)</f>
        <v>0</v>
      </c>
      <c r="T17" s="126">
        <f>SUMIF('KPI2 Drivers'!B:B,'KPI Dashboard'!O17,'KPI2 Drivers'!M:M)</f>
        <v>0</v>
      </c>
      <c r="U17" s="94">
        <f t="shared" si="20"/>
        <v>0</v>
      </c>
      <c r="V17" s="95">
        <f t="shared" si="21"/>
        <v>-1</v>
      </c>
      <c r="X17" s="191" t="s">
        <v>26</v>
      </c>
      <c r="Y17" s="179">
        <f>VLOOKUP($X17,'KPI3 Maintenance'!$B:$AE,Y$10,0)</f>
        <v>0</v>
      </c>
      <c r="Z17" s="180">
        <f>VLOOKUP($X17,'KPI3 Maintenance'!$B:$AE,Z$10,0)</f>
        <v>0</v>
      </c>
      <c r="AA17" s="180">
        <f>VLOOKUP($X17,'KPI3 Maintenance'!$B:$AE,AA$10,0)</f>
        <v>0</v>
      </c>
      <c r="AB17" s="180">
        <f>VLOOKUP($X17,'KPI3 Maintenance'!$B:$AE,AB$10,0)</f>
        <v>0</v>
      </c>
      <c r="AC17" s="180">
        <f>VLOOKUP($X17,'KPI3 Maintenance'!$B:$AE,AC$10,0)</f>
        <v>0</v>
      </c>
      <c r="AD17" s="180">
        <f>VLOOKUP($X17,'KPI3 Maintenance'!$B:$AE,AD$10,0)</f>
        <v>0</v>
      </c>
      <c r="AE17" s="180">
        <f>VLOOKUP($X17,'KPI3 Maintenance'!$B:$AE,AE$10,0)</f>
        <v>0</v>
      </c>
      <c r="AF17" s="180">
        <f>VLOOKUP($X17,'KPI3 Maintenance'!$B:$AE,AF$10,0)</f>
        <v>0</v>
      </c>
      <c r="AG17" s="190">
        <f>VLOOKUP($X17,'KPI3 Maintenance'!$B:$AE,AG$10,0)</f>
        <v>0</v>
      </c>
      <c r="AH17"/>
    </row>
    <row r="18" spans="1:34">
      <c r="A18" s="1">
        <v>5</v>
      </c>
      <c r="B18" s="168" t="s">
        <v>27</v>
      </c>
      <c r="C18" s="57">
        <f>SUMIFS('KPI0 Assets reporting'!$I:$I,'KPI0 Assets reporting'!$D:$D,'KPI Dashboard'!$B18,'KPI0 Assets reporting'!$F:$F,"IN")</f>
        <v>11</v>
      </c>
      <c r="D18" s="46">
        <f>SUMIF('KPI1 Fleet asset'!B:B,'KPI Dashboard'!B18,'KPI1 Fleet asset'!F:F)</f>
        <v>85</v>
      </c>
      <c r="E18" s="47">
        <f>SUMIFS(
'KPI0 Assets reporting'!$L:$L,
'KPI0 Assets reporting'!$D:$D,'KPI Dashboard'!$B18,'KPI0 Assets reporting'!$F:$F,"IN")</f>
        <v>12</v>
      </c>
      <c r="F18" s="47">
        <f>SUMIF('KPI1 Fleet asset'!$B:$B,'KPI Dashboard'!$B18,
'KPI1 Fleet asset'!$L:$L)</f>
        <v>92</v>
      </c>
      <c r="G18" s="46">
        <f>SUMIF('KPI0 Assets reporting'!$D:$D,'KPI Dashboard'!$B18,'KPI0 Assets reporting'!$I:$I)</f>
        <v>12</v>
      </c>
      <c r="H18" s="66">
        <f>SUMIF('KPI1 Fleet asset'!$B:$B,'KPI Dashboard'!$B18,'KPI1 Fleet asset'!$D:$D)</f>
        <v>96</v>
      </c>
      <c r="I18" s="70">
        <f t="shared" si="16"/>
        <v>8.3333333333333329E-2</v>
      </c>
      <c r="J18" s="71">
        <f t="shared" si="17"/>
        <v>7.6086956521739135E-2</v>
      </c>
      <c r="K18" s="60">
        <f t="shared" si="18"/>
        <v>0</v>
      </c>
      <c r="L18" s="71">
        <f t="shared" si="19"/>
        <v>-4.1666666666666664E-2</v>
      </c>
      <c r="M18" s="168" t="s">
        <v>120</v>
      </c>
      <c r="O18" s="104" t="s">
        <v>27</v>
      </c>
      <c r="P18" s="57">
        <f>SUMIF('KPI2 Drivers'!B:B,'KPI Dashboard'!O18,'KPI2 Drivers'!F:F)</f>
        <v>11</v>
      </c>
      <c r="Q18" s="47">
        <f>SUMIF('KPI2 Drivers'!B:B,'KPI Dashboard'!O18,'KPI2 Drivers'!L:L)</f>
        <v>11</v>
      </c>
      <c r="R18" s="58">
        <f>SUMIF('KPI2 Drivers'!B:B,'KPI Dashboard'!O18,'KPI2 Drivers'!D:D)</f>
        <v>13</v>
      </c>
      <c r="S18" s="57">
        <f>SUMIF('KPI2 Drivers'!B:B,'KPI Dashboard'!O18,'KPI2 Drivers'!E:E)</f>
        <v>0</v>
      </c>
      <c r="T18" s="126">
        <f>SUMIF('KPI2 Drivers'!B:B,'KPI Dashboard'!O18,'KPI2 Drivers'!M:M)</f>
        <v>0</v>
      </c>
      <c r="U18" s="94">
        <f t="shared" si="20"/>
        <v>0</v>
      </c>
      <c r="V18" s="95">
        <f t="shared" si="21"/>
        <v>-0.15384615384615385</v>
      </c>
      <c r="X18" s="191" t="s">
        <v>27</v>
      </c>
      <c r="Y18" s="179">
        <f>VLOOKUP($X18,'KPI3 Maintenance'!$B:$AE,Y$10,0)</f>
        <v>0</v>
      </c>
      <c r="Z18" s="180">
        <f>VLOOKUP($X18,'KPI3 Maintenance'!$B:$AE,Z$10,0)</f>
        <v>0</v>
      </c>
      <c r="AA18" s="180">
        <f>VLOOKUP($X18,'KPI3 Maintenance'!$B:$AE,AA$10,0)</f>
        <v>0</v>
      </c>
      <c r="AB18" s="180">
        <f>VLOOKUP($X18,'KPI3 Maintenance'!$B:$AE,AB$10,0)</f>
        <v>0</v>
      </c>
      <c r="AC18" s="180">
        <f>VLOOKUP($X18,'KPI3 Maintenance'!$B:$AE,AC$10,0)</f>
        <v>0</v>
      </c>
      <c r="AD18" s="180">
        <f>VLOOKUP($X18,'KPI3 Maintenance'!$B:$AE,AD$10,0)</f>
        <v>0</v>
      </c>
      <c r="AE18" s="180">
        <f>VLOOKUP($X18,'KPI3 Maintenance'!$B:$AE,AE$10,0)</f>
        <v>0</v>
      </c>
      <c r="AF18" s="180">
        <f>VLOOKUP($X18,'KPI3 Maintenance'!$B:$AE,AF$10,0)</f>
        <v>0</v>
      </c>
      <c r="AG18" s="190">
        <f>VLOOKUP($X18,'KPI3 Maintenance'!$B:$AE,AG$10,0)</f>
        <v>0</v>
      </c>
      <c r="AH18"/>
    </row>
    <row r="19" spans="1:34">
      <c r="A19" s="1">
        <v>6</v>
      </c>
      <c r="B19" s="168" t="s">
        <v>28</v>
      </c>
      <c r="C19" s="57">
        <f>SUMIFS('KPI0 Assets reporting'!$I:$I,'KPI0 Assets reporting'!$D:$D,'KPI Dashboard'!$B19,'KPI0 Assets reporting'!$F:$F,"IN")</f>
        <v>9</v>
      </c>
      <c r="D19" s="46">
        <f>SUMIF('KPI1 Fleet asset'!B:B,'KPI Dashboard'!B19,'KPI1 Fleet asset'!F:F)</f>
        <v>64</v>
      </c>
      <c r="E19" s="47">
        <f>SUMIFS(
'KPI0 Assets reporting'!$L:$L,
'KPI0 Assets reporting'!$D:$D,'KPI Dashboard'!$B19,'KPI0 Assets reporting'!$F:$F,"IN")</f>
        <v>76</v>
      </c>
      <c r="F19" s="47">
        <f>SUMIF('KPI1 Fleet asset'!$B:$B,'KPI Dashboard'!$B19,
'KPI1 Fleet asset'!$L:$L)</f>
        <v>503</v>
      </c>
      <c r="G19" s="46">
        <f>SUMIF('KPI0 Assets reporting'!$D:$D,'KPI Dashboard'!$B19,'KPI0 Assets reporting'!$I:$I)</f>
        <v>70</v>
      </c>
      <c r="H19" s="66">
        <f>SUMIF('KPI1 Fleet asset'!$B:$B,'KPI Dashboard'!$B19,'KPI1 Fleet asset'!$D:$D)</f>
        <v>560</v>
      </c>
      <c r="I19" s="70">
        <f t="shared" si="16"/>
        <v>0.88157894736842102</v>
      </c>
      <c r="J19" s="71">
        <f t="shared" si="17"/>
        <v>0.87276341948310143</v>
      </c>
      <c r="K19" s="60">
        <f t="shared" si="18"/>
        <v>8.5714285714285715E-2</v>
      </c>
      <c r="L19" s="71">
        <f t="shared" si="19"/>
        <v>-0.10178571428571428</v>
      </c>
      <c r="M19" s="168"/>
      <c r="O19" s="104" t="s">
        <v>28</v>
      </c>
      <c r="P19" s="57">
        <f>SUMIF('KPI2 Drivers'!B:B,'KPI Dashboard'!O19,'KPI2 Drivers'!F:F)</f>
        <v>0</v>
      </c>
      <c r="Q19" s="47">
        <f>SUMIF('KPI2 Drivers'!B:B,'KPI Dashboard'!O19,'KPI2 Drivers'!L:L)</f>
        <v>0</v>
      </c>
      <c r="R19" s="58">
        <f>SUMIF('KPI2 Drivers'!B:B,'KPI Dashboard'!O19,'KPI2 Drivers'!D:D)</f>
        <v>19</v>
      </c>
      <c r="S19" s="57">
        <f>SUMIF('KPI2 Drivers'!B:B,'KPI Dashboard'!O19,'KPI2 Drivers'!E:E)</f>
        <v>0</v>
      </c>
      <c r="T19" s="126">
        <f>SUMIF('KPI2 Drivers'!B:B,'KPI Dashboard'!O19,'KPI2 Drivers'!M:M)</f>
        <v>0</v>
      </c>
      <c r="U19" s="94">
        <f t="shared" si="20"/>
        <v>0</v>
      </c>
      <c r="V19" s="95">
        <f t="shared" si="21"/>
        <v>-1</v>
      </c>
      <c r="X19" s="191" t="s">
        <v>28</v>
      </c>
      <c r="Y19" s="179">
        <f>VLOOKUP($X19,'KPI3 Maintenance'!$B:$AE,Y$10,0)</f>
        <v>0</v>
      </c>
      <c r="Z19" s="180">
        <f>VLOOKUP($X19,'KPI3 Maintenance'!$B:$AE,Z$10,0)</f>
        <v>0</v>
      </c>
      <c r="AA19" s="180">
        <f>VLOOKUP($X19,'KPI3 Maintenance'!$B:$AE,AA$10,0)</f>
        <v>0</v>
      </c>
      <c r="AB19" s="180">
        <f>VLOOKUP($X19,'KPI3 Maintenance'!$B:$AE,AB$10,0)</f>
        <v>0</v>
      </c>
      <c r="AC19" s="180">
        <f>VLOOKUP($X19,'KPI3 Maintenance'!$B:$AE,AC$10,0)</f>
        <v>0</v>
      </c>
      <c r="AD19" s="180">
        <f>VLOOKUP($X19,'KPI3 Maintenance'!$B:$AE,AD$10,0)</f>
        <v>0</v>
      </c>
      <c r="AE19" s="180">
        <f>VLOOKUP($X19,'KPI3 Maintenance'!$B:$AE,AE$10,0)</f>
        <v>0</v>
      </c>
      <c r="AF19" s="180">
        <f>VLOOKUP($X19,'KPI3 Maintenance'!$B:$AE,AF$10,0)</f>
        <v>0</v>
      </c>
      <c r="AG19" s="190">
        <f>VLOOKUP($X19,'KPI3 Maintenance'!$B:$AE,AG$10,0)</f>
        <v>0</v>
      </c>
      <c r="AH19"/>
    </row>
    <row r="20" spans="1:34">
      <c r="A20" s="1">
        <v>7</v>
      </c>
      <c r="B20" s="168" t="s">
        <v>29</v>
      </c>
      <c r="C20" s="57">
        <f>SUMIFS('KPI0 Assets reporting'!$I:$I,'KPI0 Assets reporting'!$D:$D,'KPI Dashboard'!$B20,'KPI0 Assets reporting'!$F:$F,"IN")</f>
        <v>0</v>
      </c>
      <c r="D20" s="46">
        <f>SUMIF('KPI1 Fleet asset'!B:B,'KPI Dashboard'!B20,'KPI1 Fleet asset'!F:F)</f>
        <v>0</v>
      </c>
      <c r="E20" s="47">
        <f>SUMIFS(
'KPI0 Assets reporting'!$L:$L,
'KPI0 Assets reporting'!$D:$D,'KPI Dashboard'!$B20,'KPI0 Assets reporting'!$F:$F,"IN")</f>
        <v>0</v>
      </c>
      <c r="F20" s="47">
        <f>SUMIF('KPI1 Fleet asset'!$B:$B,'KPI Dashboard'!$B20,
'KPI1 Fleet asset'!$L:$L)</f>
        <v>0</v>
      </c>
      <c r="G20" s="46">
        <f>SUMIF('KPI0 Assets reporting'!$D:$D,'KPI Dashboard'!$B20,'KPI0 Assets reporting'!$I:$I)</f>
        <v>76</v>
      </c>
      <c r="H20" s="66">
        <f>SUMIF('KPI1 Fleet asset'!$B:$B,'KPI Dashboard'!$B20,'KPI1 Fleet asset'!$D:$D)</f>
        <v>608</v>
      </c>
      <c r="I20" s="70">
        <f t="shared" si="16"/>
        <v>0</v>
      </c>
      <c r="J20" s="71">
        <f t="shared" si="17"/>
        <v>0</v>
      </c>
      <c r="K20" s="60">
        <f t="shared" si="18"/>
        <v>-1</v>
      </c>
      <c r="L20" s="71">
        <f t="shared" si="19"/>
        <v>-1</v>
      </c>
      <c r="M20" s="168" t="s">
        <v>121</v>
      </c>
      <c r="O20" s="104" t="s">
        <v>29</v>
      </c>
      <c r="P20" s="57">
        <f>SUMIF('KPI2 Drivers'!B:B,'KPI Dashboard'!O20,'KPI2 Drivers'!F:F)</f>
        <v>0</v>
      </c>
      <c r="Q20" s="47">
        <f>SUMIF('KPI2 Drivers'!B:B,'KPI Dashboard'!O20,'KPI2 Drivers'!L:L)</f>
        <v>0</v>
      </c>
      <c r="R20" s="58">
        <f>SUMIF('KPI2 Drivers'!B:B,'KPI Dashboard'!O20,'KPI2 Drivers'!D:D)</f>
        <v>13</v>
      </c>
      <c r="S20" s="57">
        <f>SUMIF('KPI2 Drivers'!B:B,'KPI Dashboard'!O20,'KPI2 Drivers'!E:E)</f>
        <v>0</v>
      </c>
      <c r="T20" s="126">
        <f>SUMIF('KPI2 Drivers'!B:B,'KPI Dashboard'!O20,'KPI2 Drivers'!M:M)</f>
        <v>0</v>
      </c>
      <c r="U20" s="94">
        <f t="shared" si="20"/>
        <v>0</v>
      </c>
      <c r="V20" s="95">
        <f t="shared" si="21"/>
        <v>-1</v>
      </c>
      <c r="X20" s="191" t="s">
        <v>29</v>
      </c>
      <c r="Y20" s="179">
        <f>VLOOKUP($X20,'KPI3 Maintenance'!$B:$AE,Y$10,0)</f>
        <v>0</v>
      </c>
      <c r="Z20" s="180">
        <f>VLOOKUP($X20,'KPI3 Maintenance'!$B:$AE,Z$10,0)</f>
        <v>0</v>
      </c>
      <c r="AA20" s="180">
        <f>VLOOKUP($X20,'KPI3 Maintenance'!$B:$AE,AA$10,0)</f>
        <v>0</v>
      </c>
      <c r="AB20" s="180">
        <f>VLOOKUP($X20,'KPI3 Maintenance'!$B:$AE,AB$10,0)</f>
        <v>0</v>
      </c>
      <c r="AC20" s="180">
        <f>VLOOKUP($X20,'KPI3 Maintenance'!$B:$AE,AC$10,0)</f>
        <v>0</v>
      </c>
      <c r="AD20" s="180">
        <f>VLOOKUP($X20,'KPI3 Maintenance'!$B:$AE,AD$10,0)</f>
        <v>0</v>
      </c>
      <c r="AE20" s="180">
        <f>VLOOKUP($X20,'KPI3 Maintenance'!$B:$AE,AE$10,0)</f>
        <v>0</v>
      </c>
      <c r="AF20" s="180">
        <f>VLOOKUP($X20,'KPI3 Maintenance'!$B:$AE,AF$10,0)</f>
        <v>0</v>
      </c>
      <c r="AG20" s="190">
        <f>VLOOKUP($X20,'KPI3 Maintenance'!$B:$AE,AG$10,0)</f>
        <v>0</v>
      </c>
      <c r="AH20"/>
    </row>
    <row r="21" spans="1:34">
      <c r="A21" s="1">
        <v>8</v>
      </c>
      <c r="B21" s="168" t="s">
        <v>30</v>
      </c>
      <c r="C21" s="57">
        <f>SUMIFS('KPI0 Assets reporting'!$I:$I,'KPI0 Assets reporting'!$D:$D,'KPI Dashboard'!$B21,'KPI0 Assets reporting'!$F:$F,"IN")</f>
        <v>12</v>
      </c>
      <c r="D21" s="46">
        <f>SUMIF('KPI1 Fleet asset'!B:B,'KPI Dashboard'!B21,'KPI1 Fleet asset'!F:F)</f>
        <v>91</v>
      </c>
      <c r="E21" s="47">
        <f>SUMIFS(
'KPI0 Assets reporting'!$L:$L,
'KPI0 Assets reporting'!$D:$D,'KPI Dashboard'!$B21,'KPI0 Assets reporting'!$F:$F,"IN")</f>
        <v>24</v>
      </c>
      <c r="F21" s="47">
        <f>SUMIF('KPI1 Fleet asset'!$B:$B,'KPI Dashboard'!$B21,
'KPI1 Fleet asset'!$L:$L)</f>
        <v>162</v>
      </c>
      <c r="G21" s="46">
        <f>SUMIF('KPI0 Assets reporting'!$D:$D,'KPI Dashboard'!$B21,'KPI0 Assets reporting'!$I:$I)</f>
        <v>120</v>
      </c>
      <c r="H21" s="66">
        <f>SUMIF('KPI1 Fleet asset'!$B:$B,'KPI Dashboard'!$B21,'KPI1 Fleet asset'!$D:$D)</f>
        <v>960</v>
      </c>
      <c r="I21" s="70">
        <f t="shared" si="16"/>
        <v>0.5</v>
      </c>
      <c r="J21" s="71">
        <f t="shared" si="17"/>
        <v>0.43827160493827161</v>
      </c>
      <c r="K21" s="60">
        <f t="shared" si="18"/>
        <v>-0.8</v>
      </c>
      <c r="L21" s="71">
        <f t="shared" si="19"/>
        <v>-0.83125000000000004</v>
      </c>
      <c r="M21" s="168"/>
      <c r="O21" s="104" t="s">
        <v>30</v>
      </c>
      <c r="P21" s="57">
        <f>SUMIF('KPI2 Drivers'!B:B,'KPI Dashboard'!O21,'KPI2 Drivers'!F:F)</f>
        <v>0</v>
      </c>
      <c r="Q21" s="47">
        <f>SUMIF('KPI2 Drivers'!B:B,'KPI Dashboard'!O21,'KPI2 Drivers'!L:L)</f>
        <v>20</v>
      </c>
      <c r="R21" s="58">
        <f>SUMIF('KPI2 Drivers'!B:B,'KPI Dashboard'!O21,'KPI2 Drivers'!D:D)</f>
        <v>38</v>
      </c>
      <c r="S21" s="57">
        <f>SUMIF('KPI2 Drivers'!B:B,'KPI Dashboard'!O21,'KPI2 Drivers'!E:E)</f>
        <v>0</v>
      </c>
      <c r="T21" s="126">
        <f>SUMIF('KPI2 Drivers'!B:B,'KPI Dashboard'!O21,'KPI2 Drivers'!M:M)</f>
        <v>0</v>
      </c>
      <c r="U21" s="94">
        <f t="shared" si="20"/>
        <v>1</v>
      </c>
      <c r="V21" s="95">
        <f t="shared" si="21"/>
        <v>-0.47368421052631576</v>
      </c>
      <c r="X21" s="191" t="s">
        <v>30</v>
      </c>
      <c r="Y21" s="179">
        <f>VLOOKUP($X21,'KPI3 Maintenance'!$B:$AE,Y$10,0)</f>
        <v>0</v>
      </c>
      <c r="Z21" s="180">
        <f>VLOOKUP($X21,'KPI3 Maintenance'!$B:$AE,Z$10,0)</f>
        <v>0</v>
      </c>
      <c r="AA21" s="180">
        <f>VLOOKUP($X21,'KPI3 Maintenance'!$B:$AE,AA$10,0)</f>
        <v>0</v>
      </c>
      <c r="AB21" s="180">
        <f>VLOOKUP($X21,'KPI3 Maintenance'!$B:$AE,AB$10,0)</f>
        <v>0</v>
      </c>
      <c r="AC21" s="180">
        <f>VLOOKUP($X21,'KPI3 Maintenance'!$B:$AE,AC$10,0)</f>
        <v>0</v>
      </c>
      <c r="AD21" s="180">
        <f>VLOOKUP($X21,'KPI3 Maintenance'!$B:$AE,AD$10,0)</f>
        <v>0</v>
      </c>
      <c r="AE21" s="180">
        <f>VLOOKUP($X21,'KPI3 Maintenance'!$B:$AE,AE$10,0)</f>
        <v>0</v>
      </c>
      <c r="AF21" s="180">
        <f>VLOOKUP($X21,'KPI3 Maintenance'!$B:$AE,AF$10,0)</f>
        <v>0</v>
      </c>
      <c r="AG21" s="190">
        <f>VLOOKUP($X21,'KPI3 Maintenance'!$B:$AE,AG$10,0)</f>
        <v>0</v>
      </c>
      <c r="AH21"/>
    </row>
    <row r="22" spans="1:34">
      <c r="A22" s="1">
        <v>9</v>
      </c>
      <c r="B22" s="168" t="s">
        <v>31</v>
      </c>
      <c r="C22" s="57">
        <f>SUMIFS('KPI0 Assets reporting'!$I:$I,'KPI0 Assets reporting'!$D:$D,'KPI Dashboard'!$B22,'KPI0 Assets reporting'!$F:$F,"IN")</f>
        <v>0</v>
      </c>
      <c r="D22" s="46">
        <f>SUMIF('KPI1 Fleet asset'!B:B,'KPI Dashboard'!B22,'KPI1 Fleet asset'!F:F)</f>
        <v>0</v>
      </c>
      <c r="E22" s="47">
        <f>SUMIFS(
'KPI0 Assets reporting'!$L:$L,
'KPI0 Assets reporting'!$D:$D,'KPI Dashboard'!$B22,'KPI0 Assets reporting'!$F:$F,"IN")</f>
        <v>0</v>
      </c>
      <c r="F22" s="47">
        <f>SUMIF('KPI1 Fleet asset'!$B:$B,'KPI Dashboard'!$B22,
'KPI1 Fleet asset'!$L:$L)</f>
        <v>0</v>
      </c>
      <c r="G22" s="46">
        <f>SUMIF('KPI0 Assets reporting'!$D:$D,'KPI Dashboard'!$B22,'KPI0 Assets reporting'!$I:$I)</f>
        <v>19</v>
      </c>
      <c r="H22" s="66">
        <f>SUMIF('KPI1 Fleet asset'!$B:$B,'KPI Dashboard'!$B22,'KPI1 Fleet asset'!$D:$D)</f>
        <v>152</v>
      </c>
      <c r="I22" s="70">
        <f t="shared" si="16"/>
        <v>0</v>
      </c>
      <c r="J22" s="71">
        <f t="shared" si="17"/>
        <v>0</v>
      </c>
      <c r="K22" s="60">
        <f t="shared" si="18"/>
        <v>-1</v>
      </c>
      <c r="L22" s="71">
        <f t="shared" si="19"/>
        <v>-1</v>
      </c>
      <c r="M22" s="168"/>
      <c r="O22" s="104" t="s">
        <v>31</v>
      </c>
      <c r="P22" s="57">
        <f>SUMIF('KPI2 Drivers'!B:B,'KPI Dashboard'!O22,'KPI2 Drivers'!F:F)</f>
        <v>0</v>
      </c>
      <c r="Q22" s="47">
        <f>SUMIF('KPI2 Drivers'!B:B,'KPI Dashboard'!O22,'KPI2 Drivers'!L:L)</f>
        <v>0</v>
      </c>
      <c r="R22" s="58">
        <f>SUMIF('KPI2 Drivers'!B:B,'KPI Dashboard'!O22,'KPI2 Drivers'!D:D)</f>
        <v>15</v>
      </c>
      <c r="S22" s="57">
        <f>SUMIF('KPI2 Drivers'!B:B,'KPI Dashboard'!O22,'KPI2 Drivers'!E:E)</f>
        <v>0</v>
      </c>
      <c r="T22" s="126">
        <f>SUMIF('KPI2 Drivers'!B:B,'KPI Dashboard'!O22,'KPI2 Drivers'!M:M)</f>
        <v>0</v>
      </c>
      <c r="U22" s="94">
        <f t="shared" si="20"/>
        <v>0</v>
      </c>
      <c r="V22" s="95">
        <f t="shared" si="21"/>
        <v>-1</v>
      </c>
      <c r="X22" s="191" t="s">
        <v>31</v>
      </c>
      <c r="Y22" s="179">
        <f>VLOOKUP($X22,'KPI3 Maintenance'!$B:$AE,Y$10,0)</f>
        <v>0</v>
      </c>
      <c r="Z22" s="180">
        <f>VLOOKUP($X22,'KPI3 Maintenance'!$B:$AE,Z$10,0)</f>
        <v>0</v>
      </c>
      <c r="AA22" s="180">
        <f>VLOOKUP($X22,'KPI3 Maintenance'!$B:$AE,AA$10,0)</f>
        <v>0</v>
      </c>
      <c r="AB22" s="180">
        <f>VLOOKUP($X22,'KPI3 Maintenance'!$B:$AE,AB$10,0)</f>
        <v>0</v>
      </c>
      <c r="AC22" s="180">
        <f>VLOOKUP($X22,'KPI3 Maintenance'!$B:$AE,AC$10,0)</f>
        <v>0</v>
      </c>
      <c r="AD22" s="180">
        <f>VLOOKUP($X22,'KPI3 Maintenance'!$B:$AE,AD$10,0)</f>
        <v>0</v>
      </c>
      <c r="AE22" s="180">
        <f>VLOOKUP($X22,'KPI3 Maintenance'!$B:$AE,AE$10,0)</f>
        <v>0</v>
      </c>
      <c r="AF22" s="180">
        <f>VLOOKUP($X22,'KPI3 Maintenance'!$B:$AE,AF$10,0)</f>
        <v>0</v>
      </c>
      <c r="AG22" s="190">
        <f>VLOOKUP($X22,'KPI3 Maintenance'!$B:$AE,AG$10,0)</f>
        <v>0</v>
      </c>
      <c r="AH22"/>
    </row>
    <row r="23" spans="1:34">
      <c r="A23" s="1">
        <v>10</v>
      </c>
      <c r="B23" s="168" t="s">
        <v>32</v>
      </c>
      <c r="C23" s="57">
        <f>SUMIFS('KPI0 Assets reporting'!$I:$I,'KPI0 Assets reporting'!$D:$D,'KPI Dashboard'!$B23,'KPI0 Assets reporting'!$F:$F,"IN")</f>
        <v>10</v>
      </c>
      <c r="D23" s="46">
        <f>SUMIF('KPI1 Fleet asset'!B:B,'KPI Dashboard'!B23,'KPI1 Fleet asset'!F:F)</f>
        <v>71</v>
      </c>
      <c r="E23" s="47">
        <f>SUMIFS(
'KPI0 Assets reporting'!$L:$L,
'KPI0 Assets reporting'!$D:$D,'KPI Dashboard'!$B23,'KPI0 Assets reporting'!$F:$F,"IN")</f>
        <v>11</v>
      </c>
      <c r="F23" s="47">
        <f>SUMIF('KPI1 Fleet asset'!$B:$B,'KPI Dashboard'!$B23,
'KPI1 Fleet asset'!$L:$L)</f>
        <v>82</v>
      </c>
      <c r="G23" s="46">
        <f>SUMIF('KPI0 Assets reporting'!$D:$D,'KPI Dashboard'!$B23,'KPI0 Assets reporting'!$I:$I)</f>
        <v>89</v>
      </c>
      <c r="H23" s="66">
        <f>SUMIF('KPI1 Fleet asset'!$B:$B,'KPI Dashboard'!$B23,'KPI1 Fleet asset'!$D:$D)</f>
        <v>712</v>
      </c>
      <c r="I23" s="70">
        <f t="shared" si="16"/>
        <v>9.0909090909090912E-2</v>
      </c>
      <c r="J23" s="71">
        <f t="shared" si="17"/>
        <v>0.13414634146341464</v>
      </c>
      <c r="K23" s="60">
        <f t="shared" si="18"/>
        <v>-0.8764044943820225</v>
      </c>
      <c r="L23" s="71">
        <f t="shared" si="19"/>
        <v>-0.8848314606741573</v>
      </c>
      <c r="M23" s="168"/>
      <c r="O23" s="104" t="s">
        <v>32</v>
      </c>
      <c r="P23" s="57">
        <f>SUMIF('KPI2 Drivers'!B:B,'KPI Dashboard'!O23,'KPI2 Drivers'!F:F)</f>
        <v>0</v>
      </c>
      <c r="Q23" s="47">
        <f>SUMIF('KPI2 Drivers'!B:B,'KPI Dashboard'!O23,'KPI2 Drivers'!L:L)</f>
        <v>2</v>
      </c>
      <c r="R23" s="58">
        <f>SUMIF('KPI2 Drivers'!B:B,'KPI Dashboard'!O23,'KPI2 Drivers'!D:D)</f>
        <v>65</v>
      </c>
      <c r="S23" s="57">
        <f>SUMIF('KPI2 Drivers'!B:B,'KPI Dashboard'!O23,'KPI2 Drivers'!E:E)</f>
        <v>0</v>
      </c>
      <c r="T23" s="126">
        <f>SUMIF('KPI2 Drivers'!B:B,'KPI Dashboard'!O23,'KPI2 Drivers'!M:M)</f>
        <v>0</v>
      </c>
      <c r="U23" s="94">
        <f t="shared" si="20"/>
        <v>1</v>
      </c>
      <c r="V23" s="95">
        <f t="shared" si="21"/>
        <v>-0.96923076923076923</v>
      </c>
      <c r="X23" s="191" t="s">
        <v>32</v>
      </c>
      <c r="Y23" s="179">
        <f>VLOOKUP($X23,'KPI3 Maintenance'!$B:$AE,Y$10,0)</f>
        <v>0</v>
      </c>
      <c r="Z23" s="180">
        <f>VLOOKUP($X23,'KPI3 Maintenance'!$B:$AE,Z$10,0)</f>
        <v>0</v>
      </c>
      <c r="AA23" s="180">
        <f>VLOOKUP($X23,'KPI3 Maintenance'!$B:$AE,AA$10,0)</f>
        <v>0</v>
      </c>
      <c r="AB23" s="180">
        <f>VLOOKUP($X23,'KPI3 Maintenance'!$B:$AE,AB$10,0)</f>
        <v>0</v>
      </c>
      <c r="AC23" s="180">
        <f>VLOOKUP($X23,'KPI3 Maintenance'!$B:$AE,AC$10,0)</f>
        <v>0</v>
      </c>
      <c r="AD23" s="180">
        <f>VLOOKUP($X23,'KPI3 Maintenance'!$B:$AE,AD$10,0)</f>
        <v>0</v>
      </c>
      <c r="AE23" s="180">
        <f>VLOOKUP($X23,'KPI3 Maintenance'!$B:$AE,AE$10,0)</f>
        <v>0</v>
      </c>
      <c r="AF23" s="180">
        <f>VLOOKUP($X23,'KPI3 Maintenance'!$B:$AE,AF$10,0)</f>
        <v>0</v>
      </c>
      <c r="AG23" s="190">
        <f>VLOOKUP($X23,'KPI3 Maintenance'!$B:$AE,AG$10,0)</f>
        <v>0</v>
      </c>
      <c r="AH23"/>
    </row>
    <row r="24" spans="1:34" ht="15" thickBot="1">
      <c r="A24" s="1">
        <v>11</v>
      </c>
      <c r="B24" s="169" t="s">
        <v>33</v>
      </c>
      <c r="C24" s="50">
        <f>SUMIFS('KPI0 Assets reporting'!$I:$I,'KPI0 Assets reporting'!$D:$D,'KPI Dashboard'!$B24,'KPI0 Assets reporting'!$F:$F,"IN")</f>
        <v>5</v>
      </c>
      <c r="D24" s="51">
        <f>SUMIF('KPI1 Fleet asset'!B:B,'KPI Dashboard'!B24,'KPI1 Fleet asset'!F:F)</f>
        <v>37</v>
      </c>
      <c r="E24" s="59">
        <f>SUMIFS(
'KPI0 Assets reporting'!$L:$L,
'KPI0 Assets reporting'!$D:$D,'KPI Dashboard'!$B24,'KPI0 Assets reporting'!$F:$F,"IN")</f>
        <v>5</v>
      </c>
      <c r="F24" s="59">
        <f>SUMIF('KPI1 Fleet asset'!$B:$B,'KPI Dashboard'!$B24,
'KPI1 Fleet asset'!$L:$L)</f>
        <v>37</v>
      </c>
      <c r="G24" s="51">
        <f>SUMIF('KPI0 Assets reporting'!$D:$D,'KPI Dashboard'!$B24,'KPI0 Assets reporting'!$I:$I)</f>
        <v>85</v>
      </c>
      <c r="H24" s="64">
        <f>SUMIF('KPI1 Fleet asset'!$B:$B,'KPI Dashboard'!$B24,'KPI1 Fleet asset'!$D:$D)</f>
        <v>680</v>
      </c>
      <c r="I24" s="72">
        <f t="shared" si="16"/>
        <v>0</v>
      </c>
      <c r="J24" s="73">
        <f t="shared" si="17"/>
        <v>0</v>
      </c>
      <c r="K24" s="146">
        <f t="shared" si="18"/>
        <v>-0.94117647058823528</v>
      </c>
      <c r="L24" s="73">
        <f t="shared" si="19"/>
        <v>-0.94558823529411762</v>
      </c>
      <c r="M24" s="169"/>
      <c r="O24" s="105" t="s">
        <v>33</v>
      </c>
      <c r="P24" s="50">
        <f>SUMIF('KPI2 Drivers'!B:B,'KPI Dashboard'!O24,'KPI2 Drivers'!F:F)</f>
        <v>0</v>
      </c>
      <c r="Q24" s="59">
        <f>SUMIF('KPI2 Drivers'!B:B,'KPI Dashboard'!O24,'KPI2 Drivers'!L:L)</f>
        <v>0</v>
      </c>
      <c r="R24" s="55">
        <f>SUMIF('KPI2 Drivers'!B:B,'KPI Dashboard'!O24,'KPI2 Drivers'!D:D)</f>
        <v>6</v>
      </c>
      <c r="S24" s="50">
        <f>SUMIF('KPI2 Drivers'!B:B,'KPI Dashboard'!O24,'KPI2 Drivers'!E:E)</f>
        <v>0</v>
      </c>
      <c r="T24" s="127">
        <f>SUMIF('KPI2 Drivers'!B:B,'KPI Dashboard'!O24,'KPI2 Drivers'!M:M)</f>
        <v>0</v>
      </c>
      <c r="U24" s="96">
        <f t="shared" si="20"/>
        <v>0</v>
      </c>
      <c r="V24" s="97">
        <f t="shared" si="21"/>
        <v>-1</v>
      </c>
      <c r="X24" s="192" t="s">
        <v>33</v>
      </c>
      <c r="Y24" s="193">
        <f>VLOOKUP($X24,'KPI3 Maintenance'!$B:$AE,Y$10,0)</f>
        <v>0</v>
      </c>
      <c r="Z24" s="194">
        <f>VLOOKUP($X24,'KPI3 Maintenance'!$B:$AE,Z$10,0)</f>
        <v>0</v>
      </c>
      <c r="AA24" s="194">
        <f>VLOOKUP($X24,'KPI3 Maintenance'!$B:$AE,AA$10,0)</f>
        <v>0</v>
      </c>
      <c r="AB24" s="194">
        <f>VLOOKUP($X24,'KPI3 Maintenance'!$B:$AE,AB$10,0)</f>
        <v>0</v>
      </c>
      <c r="AC24" s="194">
        <f>VLOOKUP($X24,'KPI3 Maintenance'!$B:$AE,AC$10,0)</f>
        <v>0</v>
      </c>
      <c r="AD24" s="194">
        <f>VLOOKUP($X24,'KPI3 Maintenance'!$B:$AE,AD$10,0)</f>
        <v>0</v>
      </c>
      <c r="AE24" s="194">
        <f>VLOOKUP($X24,'KPI3 Maintenance'!$B:$AE,AE$10,0)</f>
        <v>0</v>
      </c>
      <c r="AF24" s="194">
        <f>VLOOKUP($X24,'KPI3 Maintenance'!$B:$AE,AF$10,0)</f>
        <v>0</v>
      </c>
      <c r="AG24" s="195">
        <f>VLOOKUP($X24,'KPI3 Maintenance'!$B:$AE,AG$10,0)</f>
        <v>0</v>
      </c>
      <c r="AH24"/>
    </row>
    <row r="25" spans="1:34" ht="15" thickBot="1">
      <c r="E25" s="45"/>
      <c r="F25" s="45"/>
      <c r="Y25"/>
      <c r="Z25"/>
      <c r="AA25"/>
      <c r="AB25"/>
      <c r="AC25"/>
      <c r="AD25"/>
      <c r="AE25"/>
      <c r="AF25"/>
      <c r="AG25"/>
      <c r="AH25"/>
    </row>
    <row r="26" spans="1:34" ht="28.8">
      <c r="C26" s="235" t="s">
        <v>4</v>
      </c>
      <c r="D26" s="236"/>
      <c r="E26" s="237">
        <v>44013</v>
      </c>
      <c r="F26" s="238"/>
      <c r="G26" s="236" t="s">
        <v>5</v>
      </c>
      <c r="H26" s="239"/>
      <c r="I26" s="240" t="s">
        <v>6</v>
      </c>
      <c r="J26" s="241"/>
      <c r="K26" s="240" t="s">
        <v>7</v>
      </c>
      <c r="L26" s="241"/>
      <c r="M26" s="242" t="s">
        <v>118</v>
      </c>
      <c r="P26" s="107" t="s">
        <v>4</v>
      </c>
      <c r="Q26" s="164">
        <v>44013</v>
      </c>
      <c r="R26" s="111" t="s">
        <v>5</v>
      </c>
      <c r="S26" s="102" t="s">
        <v>8</v>
      </c>
      <c r="T26" s="164">
        <v>43952</v>
      </c>
      <c r="U26" s="163" t="s">
        <v>6</v>
      </c>
      <c r="V26" s="150" t="s">
        <v>7</v>
      </c>
      <c r="Y26" s="232" t="s">
        <v>129</v>
      </c>
      <c r="Z26" s="233"/>
      <c r="AA26" s="233"/>
      <c r="AB26" s="233"/>
      <c r="AC26" s="233"/>
      <c r="AD26" s="233"/>
      <c r="AE26" s="233"/>
      <c r="AF26" s="233"/>
      <c r="AG26" s="234"/>
      <c r="AH26"/>
    </row>
    <row r="27" spans="1:34" ht="28.8">
      <c r="C27" s="50" t="s">
        <v>127</v>
      </c>
      <c r="D27" s="51" t="s">
        <v>10</v>
      </c>
      <c r="E27" s="51" t="s">
        <v>128</v>
      </c>
      <c r="F27" s="51" t="s">
        <v>11</v>
      </c>
      <c r="G27" s="51" t="s">
        <v>9</v>
      </c>
      <c r="H27" s="64" t="s">
        <v>10</v>
      </c>
      <c r="I27" s="67" t="s">
        <v>127</v>
      </c>
      <c r="J27" s="63" t="s">
        <v>11</v>
      </c>
      <c r="K27" s="67" t="s">
        <v>127</v>
      </c>
      <c r="L27" s="63" t="s">
        <v>11</v>
      </c>
      <c r="M27" s="242"/>
      <c r="P27" s="108" t="s">
        <v>12</v>
      </c>
      <c r="Q27" s="109" t="s">
        <v>13</v>
      </c>
      <c r="R27" s="112" t="s">
        <v>14</v>
      </c>
      <c r="S27" s="151" t="s">
        <v>15</v>
      </c>
      <c r="T27" s="106" t="s">
        <v>16</v>
      </c>
      <c r="U27" s="67" t="s">
        <v>14</v>
      </c>
      <c r="V27" s="152" t="s">
        <v>14</v>
      </c>
      <c r="Y27" s="207">
        <v>43922</v>
      </c>
      <c r="Z27" s="207">
        <v>43952</v>
      </c>
      <c r="AA27" s="207">
        <v>43983</v>
      </c>
      <c r="AB27" s="207">
        <v>44013</v>
      </c>
      <c r="AC27" s="207">
        <v>44044</v>
      </c>
      <c r="AD27" s="207">
        <v>44075</v>
      </c>
      <c r="AE27" s="207">
        <v>44105</v>
      </c>
      <c r="AF27" s="207">
        <v>44136</v>
      </c>
      <c r="AG27" s="207">
        <v>44166</v>
      </c>
      <c r="AH27"/>
    </row>
    <row r="28" spans="1:34" ht="29.4" thickBot="1">
      <c r="A28" s="170" t="s">
        <v>117</v>
      </c>
      <c r="B28" s="86" t="s">
        <v>18</v>
      </c>
      <c r="C28" s="87">
        <f>SUM(C29:C42)</f>
        <v>223</v>
      </c>
      <c r="D28" s="87">
        <f t="shared" ref="D28:H28" si="24">SUM(D29:D42)</f>
        <v>2121</v>
      </c>
      <c r="E28" s="87">
        <f t="shared" si="24"/>
        <v>336</v>
      </c>
      <c r="F28" s="87">
        <f t="shared" si="24"/>
        <v>2228</v>
      </c>
      <c r="G28" s="87">
        <f t="shared" si="24"/>
        <v>900</v>
      </c>
      <c r="H28" s="149">
        <f t="shared" si="24"/>
        <v>7200</v>
      </c>
      <c r="I28" s="147">
        <f t="shared" ref="I28:I42" si="25">IFERROR((ABS((C28-E28)/E28)),0)</f>
        <v>0.33630952380952384</v>
      </c>
      <c r="J28" s="85">
        <f t="shared" ref="J28:J42" si="26">IFERROR((ABS((D28-F28)/F28)),0)</f>
        <v>4.8025134649910234E-2</v>
      </c>
      <c r="K28" s="144">
        <f t="shared" ref="K28:K42" si="27">IFERROR((E28-G28)/G28,0)</f>
        <v>-0.62666666666666671</v>
      </c>
      <c r="L28" s="85">
        <f t="shared" ref="L28:L42" si="28">IFERROR((F28-H28)/H28,0)</f>
        <v>-0.69055555555555559</v>
      </c>
      <c r="M28" s="242"/>
      <c r="O28" s="135" t="s">
        <v>18</v>
      </c>
      <c r="P28" s="136">
        <f>SUM(P29:P40)</f>
        <v>0</v>
      </c>
      <c r="Q28" s="87">
        <f t="shared" ref="Q28" si="29">SUM(Q29:Q40)</f>
        <v>0</v>
      </c>
      <c r="R28" s="137">
        <f t="shared" ref="R28" si="30">SUM(R29:R40)</f>
        <v>211</v>
      </c>
      <c r="S28" s="136">
        <f t="shared" ref="S28" si="31">SUM(S29:S40)</f>
        <v>0</v>
      </c>
      <c r="T28" s="87">
        <f t="shared" ref="T28" si="32">SUM(T29:T40)</f>
        <v>0</v>
      </c>
      <c r="U28" s="84">
        <f t="shared" ref="U28:U42" si="33">IFERROR((ABS((P28-Q28)/Q28)),0)</f>
        <v>0</v>
      </c>
      <c r="V28" s="85">
        <f t="shared" ref="V28:V42" si="34">IFERROR((Q28-R28)/R28,0)</f>
        <v>-1</v>
      </c>
      <c r="X28" s="196" t="s">
        <v>18</v>
      </c>
      <c r="Y28" s="197">
        <f t="shared" ref="Y28:Z28" si="35">AVERAGE(Y29:Y39)</f>
        <v>1.9886363636363636E-2</v>
      </c>
      <c r="Z28" s="197">
        <f t="shared" si="35"/>
        <v>5.5570953436807097E-2</v>
      </c>
      <c r="AA28" s="197">
        <f>AVERAGE(AA29:AA39)</f>
        <v>5.5465367965367968E-2</v>
      </c>
      <c r="AB28" s="197">
        <f t="shared" ref="AB28:AG28" si="36">AVERAGE(AB29:AB39)</f>
        <v>3.9096320346320351E-2</v>
      </c>
      <c r="AC28" s="197">
        <f t="shared" si="36"/>
        <v>0</v>
      </c>
      <c r="AD28" s="197">
        <f t="shared" si="36"/>
        <v>0</v>
      </c>
      <c r="AE28" s="197">
        <f t="shared" si="36"/>
        <v>0</v>
      </c>
      <c r="AF28" s="197">
        <f t="shared" si="36"/>
        <v>0</v>
      </c>
      <c r="AG28" s="197">
        <f t="shared" si="36"/>
        <v>0</v>
      </c>
      <c r="AH28"/>
    </row>
    <row r="29" spans="1:34">
      <c r="A29" s="1">
        <v>1</v>
      </c>
      <c r="B29" s="167" t="s">
        <v>34</v>
      </c>
      <c r="C29" s="100">
        <f>SUMIFS('KPI0 Assets reporting'!$I:$I,'KPI0 Assets reporting'!$D:$D,'KPI Dashboard'!$B29,'KPI0 Assets reporting'!$F:$F,"IN")</f>
        <v>0</v>
      </c>
      <c r="D29" s="101">
        <f>SUMIF('KPI1 Fleet asset'!B:B,'KPI Dashboard'!B29,'KPI1 Fleet asset'!F:F)</f>
        <v>0</v>
      </c>
      <c r="E29" s="124">
        <f>SUMIFS(
'KPI0 Assets reporting'!$L:$L,
'KPI0 Assets reporting'!$D:$D,'KPI Dashboard'!$B29,'KPI0 Assets reporting'!$F:$F,"IN")</f>
        <v>6</v>
      </c>
      <c r="F29" s="124">
        <f>SUMIF('KPI1 Fleet asset'!$B:$B,'KPI Dashboard'!$B29,
'KPI1 Fleet asset'!$L:$L)</f>
        <v>42</v>
      </c>
      <c r="G29" s="101">
        <f>SUMIF('KPI0 Assets reporting'!$D:$D,'KPI Dashboard'!$B29,'KPI0 Assets reporting'!$I:$I)</f>
        <v>18</v>
      </c>
      <c r="H29" s="143">
        <f>SUMIF('KPI1 Fleet asset'!$B:$B,'KPI Dashboard'!$B29,'KPI1 Fleet asset'!$D:$D)</f>
        <v>144</v>
      </c>
      <c r="I29" s="140">
        <f t="shared" si="25"/>
        <v>1</v>
      </c>
      <c r="J29" s="141">
        <f t="shared" si="26"/>
        <v>1</v>
      </c>
      <c r="K29" s="145">
        <f t="shared" si="27"/>
        <v>-0.66666666666666663</v>
      </c>
      <c r="L29" s="141">
        <f t="shared" si="28"/>
        <v>-0.70833333333333337</v>
      </c>
      <c r="M29" s="167" t="s">
        <v>121</v>
      </c>
      <c r="O29" s="103" t="s">
        <v>34</v>
      </c>
      <c r="P29" s="100">
        <f>SUMIF('KPI2 Drivers'!B:B,'KPI Dashboard'!O29,'KPI2 Drivers'!F:F)</f>
        <v>0</v>
      </c>
      <c r="Q29" s="124">
        <f>SUMIF('KPI2 Drivers'!B:B,'KPI Dashboard'!O29,'KPI2 Drivers'!L:L)</f>
        <v>0</v>
      </c>
      <c r="R29" s="131">
        <f>SUMIF('KPI2 Drivers'!B:B,'KPI Dashboard'!O29,'KPI2 Drivers'!D:D)</f>
        <v>16</v>
      </c>
      <c r="S29" s="100">
        <f>SUMIF('KPI2 Drivers'!B:B,'KPI Dashboard'!O29,'KPI2 Drivers'!E:E)</f>
        <v>0</v>
      </c>
      <c r="T29" s="125">
        <f>SUMIF('KPI2 Drivers'!B:B,'KPI Dashboard'!O29,'KPI2 Drivers'!M:M)</f>
        <v>0</v>
      </c>
      <c r="U29" s="92">
        <f t="shared" si="33"/>
        <v>0</v>
      </c>
      <c r="V29" s="93">
        <f t="shared" si="34"/>
        <v>-1</v>
      </c>
      <c r="X29" s="198" t="s">
        <v>34</v>
      </c>
      <c r="Y29" s="199">
        <f>VLOOKUP($X29,'KPI3 Maintenance'!$B:$AE,Y$10,0)</f>
        <v>0</v>
      </c>
      <c r="Z29" s="200">
        <f>VLOOKUP($X29,'KPI3 Maintenance'!$B:$AE,Z$10,0)</f>
        <v>0</v>
      </c>
      <c r="AA29" s="200">
        <f>VLOOKUP($X29,'KPI3 Maintenance'!$B:$AE,AA$10,0)</f>
        <v>0</v>
      </c>
      <c r="AB29" s="200">
        <f>VLOOKUP($X29,'KPI3 Maintenance'!$B:$AE,AB$10,0)</f>
        <v>0</v>
      </c>
      <c r="AC29" s="200">
        <f>VLOOKUP($X29,'KPI3 Maintenance'!$B:$AE,AC$10,0)</f>
        <v>0</v>
      </c>
      <c r="AD29" s="200">
        <f>VLOOKUP($X29,'KPI3 Maintenance'!$B:$AE,AD$10,0)</f>
        <v>0</v>
      </c>
      <c r="AE29" s="200">
        <f>VLOOKUP($X29,'KPI3 Maintenance'!$B:$AE,AE$10,0)</f>
        <v>0</v>
      </c>
      <c r="AF29" s="200">
        <f>VLOOKUP($X29,'KPI3 Maintenance'!$B:$AE,AF$10,0)</f>
        <v>0</v>
      </c>
      <c r="AG29" s="201">
        <f>VLOOKUP($X29,'KPI3 Maintenance'!$B:$AE,AG$10,0)</f>
        <v>0</v>
      </c>
      <c r="AH29"/>
    </row>
    <row r="30" spans="1:34">
      <c r="A30" s="1">
        <f>A29+1</f>
        <v>2</v>
      </c>
      <c r="B30" s="168" t="s">
        <v>35</v>
      </c>
      <c r="C30" s="57">
        <f>SUMIFS('KPI0 Assets reporting'!$I:$I,'KPI0 Assets reporting'!$D:$D,'KPI Dashboard'!$B30,'KPI0 Assets reporting'!$F:$F,"IN")</f>
        <v>8</v>
      </c>
      <c r="D30" s="46">
        <f>SUMIF('KPI1 Fleet asset'!B:B,'KPI Dashboard'!B30,'KPI1 Fleet asset'!F:F)</f>
        <v>52</v>
      </c>
      <c r="E30" s="47">
        <f>SUMIFS(
'KPI0 Assets reporting'!$L:$L,
'KPI0 Assets reporting'!$D:$D,'KPI Dashboard'!$B30,'KPI0 Assets reporting'!$F:$F,"IN")</f>
        <v>8</v>
      </c>
      <c r="F30" s="47">
        <f>SUMIF('KPI1 Fleet asset'!$B:$B,'KPI Dashboard'!$B30,
'KPI1 Fleet asset'!$J:$J)</f>
        <v>52</v>
      </c>
      <c r="G30" s="46">
        <f>SUMIF('KPI0 Assets reporting'!$D:$D,'KPI Dashboard'!$B30,'KPI0 Assets reporting'!$I:$I)</f>
        <v>74</v>
      </c>
      <c r="H30" s="66">
        <f>SUMIF('KPI1 Fleet asset'!$B:$B,'KPI Dashboard'!$B30,'KPI1 Fleet asset'!$D:$D)</f>
        <v>592</v>
      </c>
      <c r="I30" s="70">
        <f t="shared" si="25"/>
        <v>0</v>
      </c>
      <c r="J30" s="71">
        <f t="shared" si="26"/>
        <v>0</v>
      </c>
      <c r="K30" s="60">
        <f t="shared" si="27"/>
        <v>-0.89189189189189189</v>
      </c>
      <c r="L30" s="71">
        <f t="shared" si="28"/>
        <v>-0.91216216216216217</v>
      </c>
      <c r="M30" s="168"/>
      <c r="O30" s="104" t="s">
        <v>35</v>
      </c>
      <c r="P30" s="57">
        <f>SUMIF('KPI2 Drivers'!B:B,'KPI Dashboard'!O30,'KPI2 Drivers'!F:F)</f>
        <v>0</v>
      </c>
      <c r="Q30" s="47">
        <f>SUMIF('KPI2 Drivers'!B:B,'KPI Dashboard'!O30,'KPI2 Drivers'!L:L)</f>
        <v>0</v>
      </c>
      <c r="R30" s="58">
        <f>SUMIF('KPI2 Drivers'!B:B,'KPI Dashboard'!O30,'KPI2 Drivers'!D:D)</f>
        <v>32</v>
      </c>
      <c r="S30" s="57">
        <f>SUMIF('KPI2 Drivers'!B:B,'KPI Dashboard'!O30,'KPI2 Drivers'!E:E)</f>
        <v>0</v>
      </c>
      <c r="T30" s="126">
        <f>SUMIF('KPI2 Drivers'!B:B,'KPI Dashboard'!O30,'KPI2 Drivers'!M:M)</f>
        <v>0</v>
      </c>
      <c r="U30" s="94">
        <f t="shared" si="33"/>
        <v>0</v>
      </c>
      <c r="V30" s="95">
        <f t="shared" si="34"/>
        <v>-1</v>
      </c>
      <c r="X30" s="6" t="s">
        <v>35</v>
      </c>
      <c r="Y30" s="179">
        <f>VLOOKUP($X30,'KPI3 Maintenance'!$B:$AE,Y$10,0)</f>
        <v>0</v>
      </c>
      <c r="Z30" s="180">
        <f>VLOOKUP($X30,'KPI3 Maintenance'!$B:$AE,Z$10,0)</f>
        <v>0</v>
      </c>
      <c r="AA30" s="180">
        <f>VLOOKUP($X30,'KPI3 Maintenance'!$B:$AE,AA$10,0)</f>
        <v>0</v>
      </c>
      <c r="AB30" s="180">
        <f>VLOOKUP($X30,'KPI3 Maintenance'!$B:$AE,AB$10,0)</f>
        <v>0</v>
      </c>
      <c r="AC30" s="180">
        <f>VLOOKUP($X30,'KPI3 Maintenance'!$B:$AE,AC$10,0)</f>
        <v>0</v>
      </c>
      <c r="AD30" s="180">
        <f>VLOOKUP($X30,'KPI3 Maintenance'!$B:$AE,AD$10,0)</f>
        <v>0</v>
      </c>
      <c r="AE30" s="180">
        <f>VLOOKUP($X30,'KPI3 Maintenance'!$B:$AE,AE$10,0)</f>
        <v>0</v>
      </c>
      <c r="AF30" s="180">
        <f>VLOOKUP($X30,'KPI3 Maintenance'!$B:$AE,AF$10,0)</f>
        <v>0</v>
      </c>
      <c r="AG30" s="190">
        <f>VLOOKUP($X30,'KPI3 Maintenance'!$B:$AE,AG$10,0)</f>
        <v>0</v>
      </c>
      <c r="AH30"/>
    </row>
    <row r="31" spans="1:34">
      <c r="A31" s="1">
        <f t="shared" ref="A31:A42" si="37">A30+1</f>
        <v>3</v>
      </c>
      <c r="B31" s="168" t="s">
        <v>36</v>
      </c>
      <c r="C31" s="57">
        <f>SUMIFS('KPI0 Assets reporting'!$I:$I,'KPI0 Assets reporting'!$D:$D,'KPI Dashboard'!$B31,'KPI0 Assets reporting'!$F:$F,"IN")</f>
        <v>0</v>
      </c>
      <c r="D31" s="46">
        <f>SUMIF('KPI1 Fleet asset'!B:B,'KPI Dashboard'!B31,'KPI1 Fleet asset'!F:F)</f>
        <v>0</v>
      </c>
      <c r="E31" s="47">
        <f>SUMIFS(
'KPI0 Assets reporting'!$L:$L,
'KPI0 Assets reporting'!$D:$D,'KPI Dashboard'!$B31,'KPI0 Assets reporting'!$F:$F,"IN")</f>
        <v>0</v>
      </c>
      <c r="F31" s="47">
        <f>SUMIF('KPI1 Fleet asset'!$B:$B,'KPI Dashboard'!$B31,
'KPI1 Fleet asset'!$J:$J)</f>
        <v>0</v>
      </c>
      <c r="G31" s="46">
        <f>SUMIF('KPI0 Assets reporting'!$D:$D,'KPI Dashboard'!$B31,'KPI0 Assets reporting'!$I:$I)</f>
        <v>8</v>
      </c>
      <c r="H31" s="66">
        <f>SUMIF('KPI1 Fleet asset'!$B:$B,'KPI Dashboard'!$B31,'KPI1 Fleet asset'!$D:$D)</f>
        <v>64</v>
      </c>
      <c r="I31" s="70">
        <f t="shared" si="25"/>
        <v>0</v>
      </c>
      <c r="J31" s="71">
        <f t="shared" si="26"/>
        <v>0</v>
      </c>
      <c r="K31" s="60">
        <f t="shared" si="27"/>
        <v>-1</v>
      </c>
      <c r="L31" s="71">
        <f t="shared" si="28"/>
        <v>-1</v>
      </c>
      <c r="M31" s="168" t="s">
        <v>122</v>
      </c>
      <c r="O31" s="104" t="s">
        <v>36</v>
      </c>
      <c r="P31" s="57">
        <f>SUMIF('KPI2 Drivers'!B:B,'KPI Dashboard'!O31,'KPI2 Drivers'!F:F)</f>
        <v>0</v>
      </c>
      <c r="Q31" s="47">
        <f>SUMIF('KPI2 Drivers'!B:B,'KPI Dashboard'!O31,'KPI2 Drivers'!L:L)</f>
        <v>0</v>
      </c>
      <c r="R31" s="58">
        <f>SUMIF('KPI2 Drivers'!B:B,'KPI Dashboard'!O31,'KPI2 Drivers'!D:D)</f>
        <v>7</v>
      </c>
      <c r="S31" s="57">
        <f>SUMIF('KPI2 Drivers'!B:B,'KPI Dashboard'!O31,'KPI2 Drivers'!E:E)</f>
        <v>0</v>
      </c>
      <c r="T31" s="126">
        <f>SUMIF('KPI2 Drivers'!B:B,'KPI Dashboard'!O31,'KPI2 Drivers'!M:M)</f>
        <v>0</v>
      </c>
      <c r="U31" s="94">
        <f t="shared" si="33"/>
        <v>0</v>
      </c>
      <c r="V31" s="95">
        <f t="shared" si="34"/>
        <v>-1</v>
      </c>
      <c r="X31" s="6" t="s">
        <v>36</v>
      </c>
      <c r="Y31" s="179">
        <f>VLOOKUP($X31,'KPI3 Maintenance'!$B:$AE,Y$10,0)</f>
        <v>0</v>
      </c>
      <c r="Z31" s="180">
        <f>VLOOKUP($X31,'KPI3 Maintenance'!$B:$AE,Z$10,0)</f>
        <v>0</v>
      </c>
      <c r="AA31" s="180">
        <f>VLOOKUP($X31,'KPI3 Maintenance'!$B:$AE,AA$10,0)</f>
        <v>0</v>
      </c>
      <c r="AB31" s="180">
        <f>VLOOKUP($X31,'KPI3 Maintenance'!$B:$AE,AB$10,0)</f>
        <v>0</v>
      </c>
      <c r="AC31" s="180">
        <f>VLOOKUP($X31,'KPI3 Maintenance'!$B:$AE,AC$10,0)</f>
        <v>0</v>
      </c>
      <c r="AD31" s="180">
        <f>VLOOKUP($X31,'KPI3 Maintenance'!$B:$AE,AD$10,0)</f>
        <v>0</v>
      </c>
      <c r="AE31" s="180">
        <f>VLOOKUP($X31,'KPI3 Maintenance'!$B:$AE,AE$10,0)</f>
        <v>0</v>
      </c>
      <c r="AF31" s="180">
        <f>VLOOKUP($X31,'KPI3 Maintenance'!$B:$AE,AF$10,0)</f>
        <v>0</v>
      </c>
      <c r="AG31" s="190">
        <f>VLOOKUP($X31,'KPI3 Maintenance'!$B:$AE,AG$10,0)</f>
        <v>0</v>
      </c>
      <c r="AH31"/>
    </row>
    <row r="32" spans="1:34">
      <c r="A32" s="1">
        <f t="shared" si="37"/>
        <v>4</v>
      </c>
      <c r="B32" s="168" t="s">
        <v>37</v>
      </c>
      <c r="C32" s="57">
        <f>SUMIFS('KPI0 Assets reporting'!$I:$I,'KPI0 Assets reporting'!$D:$D,'KPI Dashboard'!$B32,'KPI0 Assets reporting'!$F:$F,"IN")</f>
        <v>16</v>
      </c>
      <c r="D32" s="46">
        <f>SUMIF('KPI1 Fleet asset'!B:B,'KPI Dashboard'!B32,'KPI1 Fleet asset'!F:F)</f>
        <v>721</v>
      </c>
      <c r="E32" s="47">
        <f>SUMIFS(
'KPI0 Assets reporting'!$L:$L,
'KPI0 Assets reporting'!$D:$D,'KPI Dashboard'!$B32,'KPI0 Assets reporting'!$F:$F,"IN")</f>
        <v>111</v>
      </c>
      <c r="F32" s="47">
        <f>SUMIF('KPI1 Fleet asset'!$B:$B,'KPI Dashboard'!$B32,
'KPI1 Fleet asset'!$J:$J)</f>
        <v>725</v>
      </c>
      <c r="G32" s="46">
        <f>SUMIF('KPI0 Assets reporting'!$D:$D,'KPI Dashboard'!$B32,'KPI0 Assets reporting'!$I:$I)</f>
        <v>159</v>
      </c>
      <c r="H32" s="66">
        <f>SUMIF('KPI1 Fleet asset'!$B:$B,'KPI Dashboard'!$B32,'KPI1 Fleet asset'!$D:$D)</f>
        <v>1272</v>
      </c>
      <c r="I32" s="70">
        <f t="shared" si="25"/>
        <v>0.85585585585585588</v>
      </c>
      <c r="J32" s="71">
        <f t="shared" si="26"/>
        <v>5.5172413793103444E-3</v>
      </c>
      <c r="K32" s="60">
        <f t="shared" si="27"/>
        <v>-0.30188679245283018</v>
      </c>
      <c r="L32" s="71">
        <f t="shared" si="28"/>
        <v>-0.43003144654088049</v>
      </c>
      <c r="M32" s="168"/>
      <c r="O32" s="104" t="s">
        <v>37</v>
      </c>
      <c r="P32" s="57">
        <f>SUMIF('KPI2 Drivers'!B:B,'KPI Dashboard'!O32,'KPI2 Drivers'!F:F)</f>
        <v>0</v>
      </c>
      <c r="Q32" s="47">
        <f>SUMIF('KPI2 Drivers'!B:B,'KPI Dashboard'!O32,'KPI2 Drivers'!L:L)</f>
        <v>0</v>
      </c>
      <c r="R32" s="58">
        <f>SUMIF('KPI2 Drivers'!B:B,'KPI Dashboard'!O32,'KPI2 Drivers'!D:D)</f>
        <v>21</v>
      </c>
      <c r="S32" s="57">
        <f>SUMIF('KPI2 Drivers'!B:B,'KPI Dashboard'!O32,'KPI2 Drivers'!E:E)</f>
        <v>0</v>
      </c>
      <c r="T32" s="126">
        <f>SUMIF('KPI2 Drivers'!B:B,'KPI Dashboard'!O32,'KPI2 Drivers'!M:M)</f>
        <v>0</v>
      </c>
      <c r="U32" s="94">
        <f t="shared" si="33"/>
        <v>0</v>
      </c>
      <c r="V32" s="95">
        <f t="shared" si="34"/>
        <v>-1</v>
      </c>
      <c r="X32" s="6" t="s">
        <v>37</v>
      </c>
      <c r="Y32" s="179">
        <f>VLOOKUP($X32,'KPI3 Maintenance'!$B:$AE,Y$10,0)</f>
        <v>0</v>
      </c>
      <c r="Z32" s="180">
        <f>VLOOKUP($X32,'KPI3 Maintenance'!$B:$AE,Z$10,0)</f>
        <v>0</v>
      </c>
      <c r="AA32" s="180">
        <f>VLOOKUP($X32,'KPI3 Maintenance'!$B:$AE,AA$10,0)</f>
        <v>0</v>
      </c>
      <c r="AB32" s="180">
        <f>VLOOKUP($X32,'KPI3 Maintenance'!$B:$AE,AB$10,0)</f>
        <v>0</v>
      </c>
      <c r="AC32" s="180">
        <f>VLOOKUP($X32,'KPI3 Maintenance'!$B:$AE,AC$10,0)</f>
        <v>0</v>
      </c>
      <c r="AD32" s="180">
        <f>VLOOKUP($X32,'KPI3 Maintenance'!$B:$AE,AD$10,0)</f>
        <v>0</v>
      </c>
      <c r="AE32" s="180">
        <f>VLOOKUP($X32,'KPI3 Maintenance'!$B:$AE,AE$10,0)</f>
        <v>0</v>
      </c>
      <c r="AF32" s="180">
        <f>VLOOKUP($X32,'KPI3 Maintenance'!$B:$AE,AF$10,0)</f>
        <v>0</v>
      </c>
      <c r="AG32" s="190">
        <f>VLOOKUP($X32,'KPI3 Maintenance'!$B:$AE,AG$10,0)</f>
        <v>0</v>
      </c>
      <c r="AH32"/>
    </row>
    <row r="33" spans="1:34">
      <c r="A33" s="1">
        <f t="shared" si="37"/>
        <v>5</v>
      </c>
      <c r="B33" s="168" t="s">
        <v>38</v>
      </c>
      <c r="C33" s="57">
        <f>SUMIFS('KPI0 Assets reporting'!$I:$I,'KPI0 Assets reporting'!$D:$D,'KPI Dashboard'!$B33,'KPI0 Assets reporting'!$F:$F,"IN")</f>
        <v>0</v>
      </c>
      <c r="D33" s="46">
        <f>SUMIF('KPI1 Fleet asset'!B:B,'KPI Dashboard'!B33,'KPI1 Fleet asset'!F:F)</f>
        <v>0</v>
      </c>
      <c r="E33" s="47">
        <f>SUMIFS(
'KPI0 Assets reporting'!$L:$L,
'KPI0 Assets reporting'!$D:$D,'KPI Dashboard'!$B33,'KPI0 Assets reporting'!$F:$F,"IN")</f>
        <v>0</v>
      </c>
      <c r="F33" s="47">
        <f>SUMIF('KPI1 Fleet asset'!$B:$B,'KPI Dashboard'!$B33,
'KPI1 Fleet asset'!$J:$J)</f>
        <v>0</v>
      </c>
      <c r="G33" s="46">
        <f>SUMIF('KPI0 Assets reporting'!$D:$D,'KPI Dashboard'!$B33,'KPI0 Assets reporting'!$I:$I)</f>
        <v>3</v>
      </c>
      <c r="H33" s="66">
        <f>SUMIF('KPI1 Fleet asset'!$B:$B,'KPI Dashboard'!$B33,'KPI1 Fleet asset'!$D:$D)</f>
        <v>24</v>
      </c>
      <c r="I33" s="70">
        <f t="shared" si="25"/>
        <v>0</v>
      </c>
      <c r="J33" s="71">
        <f t="shared" si="26"/>
        <v>0</v>
      </c>
      <c r="K33" s="60">
        <f t="shared" si="27"/>
        <v>-1</v>
      </c>
      <c r="L33" s="71">
        <f t="shared" si="28"/>
        <v>-1</v>
      </c>
      <c r="M33" s="168" t="s">
        <v>122</v>
      </c>
      <c r="O33" s="104" t="s">
        <v>38</v>
      </c>
      <c r="P33" s="57">
        <f>SUMIF('KPI2 Drivers'!B:B,'KPI Dashboard'!O33,'KPI2 Drivers'!F:F)</f>
        <v>0</v>
      </c>
      <c r="Q33" s="47">
        <f>SUMIF('KPI2 Drivers'!B:B,'KPI Dashboard'!O33,'KPI2 Drivers'!L:L)</f>
        <v>0</v>
      </c>
      <c r="R33" s="58">
        <f>SUMIF('KPI2 Drivers'!B:B,'KPI Dashboard'!O33,'KPI2 Drivers'!D:D)</f>
        <v>0</v>
      </c>
      <c r="S33" s="57">
        <f>SUMIF('KPI2 Drivers'!B:B,'KPI Dashboard'!O33,'KPI2 Drivers'!E:E)</f>
        <v>0</v>
      </c>
      <c r="T33" s="126">
        <f>SUMIF('KPI2 Drivers'!B:B,'KPI Dashboard'!O33,'KPI2 Drivers'!M:M)</f>
        <v>0</v>
      </c>
      <c r="U33" s="94">
        <f t="shared" si="33"/>
        <v>0</v>
      </c>
      <c r="V33" s="95">
        <f t="shared" si="34"/>
        <v>0</v>
      </c>
      <c r="X33" s="6" t="s">
        <v>38</v>
      </c>
      <c r="Y33" s="179">
        <f>VLOOKUP($X33,'KPI3 Maintenance'!$B:$AE,Y$10,0)</f>
        <v>0</v>
      </c>
      <c r="Z33" s="180">
        <f>VLOOKUP($X33,'KPI3 Maintenance'!$B:$AE,Z$10,0)</f>
        <v>0</v>
      </c>
      <c r="AA33" s="180">
        <f>VLOOKUP($X33,'KPI3 Maintenance'!$B:$AE,AA$10,0)</f>
        <v>0</v>
      </c>
      <c r="AB33" s="180">
        <f>VLOOKUP($X33,'KPI3 Maintenance'!$B:$AE,AB$10,0)</f>
        <v>0</v>
      </c>
      <c r="AC33" s="180">
        <f>VLOOKUP($X33,'KPI3 Maintenance'!$B:$AE,AC$10,0)</f>
        <v>0</v>
      </c>
      <c r="AD33" s="180">
        <f>VLOOKUP($X33,'KPI3 Maintenance'!$B:$AE,AD$10,0)</f>
        <v>0</v>
      </c>
      <c r="AE33" s="180">
        <f>VLOOKUP($X33,'KPI3 Maintenance'!$B:$AE,AE$10,0)</f>
        <v>0</v>
      </c>
      <c r="AF33" s="180">
        <f>VLOOKUP($X33,'KPI3 Maintenance'!$B:$AE,AF$10,0)</f>
        <v>0</v>
      </c>
      <c r="AG33" s="190">
        <f>VLOOKUP($X33,'KPI3 Maintenance'!$B:$AE,AG$10,0)</f>
        <v>0</v>
      </c>
      <c r="AH33"/>
    </row>
    <row r="34" spans="1:34">
      <c r="A34" s="1">
        <f t="shared" si="37"/>
        <v>6</v>
      </c>
      <c r="B34" s="168" t="s">
        <v>39</v>
      </c>
      <c r="C34" s="57">
        <f>SUMIFS('KPI0 Assets reporting'!$I:$I,'KPI0 Assets reporting'!$D:$D,'KPI Dashboard'!$B34,'KPI0 Assets reporting'!$F:$F,"IN")</f>
        <v>23</v>
      </c>
      <c r="D34" s="46">
        <f>SUMIF('KPI1 Fleet asset'!B:B,'KPI Dashboard'!B34,'KPI1 Fleet asset'!F:F)</f>
        <v>150</v>
      </c>
      <c r="E34" s="47">
        <f>SUMIFS(
'KPI0 Assets reporting'!$L:$L,
'KPI0 Assets reporting'!$D:$D,'KPI Dashboard'!$B34,'KPI0 Assets reporting'!$F:$F,"IN")</f>
        <v>23</v>
      </c>
      <c r="F34" s="47">
        <f>SUMIF('KPI1 Fleet asset'!$B:$B,'KPI Dashboard'!$B34,
'KPI1 Fleet asset'!$J:$J)</f>
        <v>150</v>
      </c>
      <c r="G34" s="46">
        <f>SUMIF('KPI0 Assets reporting'!$D:$D,'KPI Dashboard'!$B34,'KPI0 Assets reporting'!$I:$I)</f>
        <v>33</v>
      </c>
      <c r="H34" s="66">
        <f>SUMIF('KPI1 Fleet asset'!$B:$B,'KPI Dashboard'!$B34,'KPI1 Fleet asset'!$D:$D)</f>
        <v>264</v>
      </c>
      <c r="I34" s="70">
        <f t="shared" si="25"/>
        <v>0</v>
      </c>
      <c r="J34" s="71">
        <f t="shared" si="26"/>
        <v>0</v>
      </c>
      <c r="K34" s="60">
        <f t="shared" si="27"/>
        <v>-0.30303030303030304</v>
      </c>
      <c r="L34" s="71">
        <f t="shared" si="28"/>
        <v>-0.43181818181818182</v>
      </c>
      <c r="M34" s="168"/>
      <c r="O34" s="104" t="s">
        <v>39</v>
      </c>
      <c r="P34" s="57">
        <f>SUMIF('KPI2 Drivers'!B:B,'KPI Dashboard'!O34,'KPI2 Drivers'!F:F)</f>
        <v>0</v>
      </c>
      <c r="Q34" s="47">
        <f>SUMIF('KPI2 Drivers'!B:B,'KPI Dashboard'!O34,'KPI2 Drivers'!L:L)</f>
        <v>0</v>
      </c>
      <c r="R34" s="58">
        <f>SUMIF('KPI2 Drivers'!B:B,'KPI Dashboard'!O34,'KPI2 Drivers'!D:D)</f>
        <v>37</v>
      </c>
      <c r="S34" s="57">
        <f>SUMIF('KPI2 Drivers'!B:B,'KPI Dashboard'!O34,'KPI2 Drivers'!E:E)</f>
        <v>0</v>
      </c>
      <c r="T34" s="126">
        <f>SUMIF('KPI2 Drivers'!B:B,'KPI Dashboard'!O34,'KPI2 Drivers'!M:M)</f>
        <v>0</v>
      </c>
      <c r="U34" s="94">
        <f t="shared" si="33"/>
        <v>0</v>
      </c>
      <c r="V34" s="95">
        <f t="shared" si="34"/>
        <v>-1</v>
      </c>
      <c r="X34" s="6" t="s">
        <v>39</v>
      </c>
      <c r="Y34" s="179">
        <f>VLOOKUP($X34,'KPI3 Maintenance'!$B:$AE,Y$10,0)</f>
        <v>0</v>
      </c>
      <c r="Z34" s="180">
        <f>VLOOKUP($X34,'KPI3 Maintenance'!$B:$AE,Z$10,0)</f>
        <v>0</v>
      </c>
      <c r="AA34" s="180">
        <f>VLOOKUP($X34,'KPI3 Maintenance'!$B:$AE,AA$10,0)</f>
        <v>0</v>
      </c>
      <c r="AB34" s="180">
        <f>VLOOKUP($X34,'KPI3 Maintenance'!$B:$AE,AB$10,0)</f>
        <v>0</v>
      </c>
      <c r="AC34" s="180">
        <f>VLOOKUP($X34,'KPI3 Maintenance'!$B:$AE,AC$10,0)</f>
        <v>0</v>
      </c>
      <c r="AD34" s="180">
        <f>VLOOKUP($X34,'KPI3 Maintenance'!$B:$AE,AD$10,0)</f>
        <v>0</v>
      </c>
      <c r="AE34" s="180">
        <f>VLOOKUP($X34,'KPI3 Maintenance'!$B:$AE,AE$10,0)</f>
        <v>0</v>
      </c>
      <c r="AF34" s="180">
        <f>VLOOKUP($X34,'KPI3 Maintenance'!$B:$AE,AF$10,0)</f>
        <v>0</v>
      </c>
      <c r="AG34" s="190">
        <f>VLOOKUP($X34,'KPI3 Maintenance'!$B:$AE,AG$10,0)</f>
        <v>0</v>
      </c>
      <c r="AH34"/>
    </row>
    <row r="35" spans="1:34">
      <c r="A35" s="1">
        <f t="shared" si="37"/>
        <v>7</v>
      </c>
      <c r="B35" s="168" t="s">
        <v>40</v>
      </c>
      <c r="C35" s="57">
        <f>SUMIFS('KPI0 Assets reporting'!$I:$I,'KPI0 Assets reporting'!$D:$D,'KPI Dashboard'!$B35,'KPI0 Assets reporting'!$F:$F,"IN")</f>
        <v>10</v>
      </c>
      <c r="D35" s="46">
        <f>SUMIF('KPI1 Fleet asset'!B:B,'KPI Dashboard'!B35,'KPI1 Fleet asset'!F:F)</f>
        <v>59</v>
      </c>
      <c r="E35" s="47">
        <f>SUMIFS(
'KPI0 Assets reporting'!$L:$L,
'KPI0 Assets reporting'!$D:$D,'KPI Dashboard'!$B35,'KPI0 Assets reporting'!$F:$F,"IN")</f>
        <v>10</v>
      </c>
      <c r="F35" s="47">
        <f>SUMIF('KPI1 Fleet asset'!$B:$B,'KPI Dashboard'!$B35,
'KPI1 Fleet asset'!$J:$J)</f>
        <v>59</v>
      </c>
      <c r="G35" s="46">
        <f>SUMIF('KPI0 Assets reporting'!$D:$D,'KPI Dashboard'!$B35,'KPI0 Assets reporting'!$I:$I)</f>
        <v>49</v>
      </c>
      <c r="H35" s="66">
        <f>SUMIF('KPI1 Fleet asset'!$B:$B,'KPI Dashboard'!$B35,'KPI1 Fleet asset'!$D:$D)</f>
        <v>392</v>
      </c>
      <c r="I35" s="70">
        <f t="shared" si="25"/>
        <v>0</v>
      </c>
      <c r="J35" s="71">
        <f t="shared" si="26"/>
        <v>0</v>
      </c>
      <c r="K35" s="60">
        <f t="shared" si="27"/>
        <v>-0.79591836734693877</v>
      </c>
      <c r="L35" s="71">
        <f t="shared" si="28"/>
        <v>-0.84948979591836737</v>
      </c>
      <c r="M35" s="168"/>
      <c r="O35" s="104" t="s">
        <v>40</v>
      </c>
      <c r="P35" s="57">
        <f>SUMIF('KPI2 Drivers'!B:B,'KPI Dashboard'!O35,'KPI2 Drivers'!F:F)</f>
        <v>0</v>
      </c>
      <c r="Q35" s="47">
        <f>SUMIF('KPI2 Drivers'!B:B,'KPI Dashboard'!O35,'KPI2 Drivers'!L:L)</f>
        <v>0</v>
      </c>
      <c r="R35" s="58">
        <f>SUMIF('KPI2 Drivers'!B:B,'KPI Dashboard'!O35,'KPI2 Drivers'!D:D)</f>
        <v>12</v>
      </c>
      <c r="S35" s="57">
        <f>SUMIF('KPI2 Drivers'!B:B,'KPI Dashboard'!O35,'KPI2 Drivers'!E:E)</f>
        <v>0</v>
      </c>
      <c r="T35" s="126">
        <f>SUMIF('KPI2 Drivers'!B:B,'KPI Dashboard'!O35,'KPI2 Drivers'!M:M)</f>
        <v>0</v>
      </c>
      <c r="U35" s="94">
        <f t="shared" si="33"/>
        <v>0</v>
      </c>
      <c r="V35" s="95">
        <f t="shared" si="34"/>
        <v>-1</v>
      </c>
      <c r="X35" s="6" t="s">
        <v>40</v>
      </c>
      <c r="Y35" s="179">
        <f>VLOOKUP($X35,'KPI3 Maintenance'!$B:$AE,Y$10,0)</f>
        <v>0</v>
      </c>
      <c r="Z35" s="180">
        <f>VLOOKUP($X35,'KPI3 Maintenance'!$B:$AE,Z$10,0)</f>
        <v>0</v>
      </c>
      <c r="AA35" s="180">
        <f>VLOOKUP($X35,'KPI3 Maintenance'!$B:$AE,AA$10,0)</f>
        <v>0</v>
      </c>
      <c r="AB35" s="180">
        <f>VLOOKUP($X35,'KPI3 Maintenance'!$B:$AE,AB$10,0)</f>
        <v>0</v>
      </c>
      <c r="AC35" s="180">
        <f>VLOOKUP($X35,'KPI3 Maintenance'!$B:$AE,AC$10,0)</f>
        <v>0</v>
      </c>
      <c r="AD35" s="180">
        <f>VLOOKUP($X35,'KPI3 Maintenance'!$B:$AE,AD$10,0)</f>
        <v>0</v>
      </c>
      <c r="AE35" s="180">
        <f>VLOOKUP($X35,'KPI3 Maintenance'!$B:$AE,AE$10,0)</f>
        <v>0</v>
      </c>
      <c r="AF35" s="180">
        <f>VLOOKUP($X35,'KPI3 Maintenance'!$B:$AE,AF$10,0)</f>
        <v>0</v>
      </c>
      <c r="AG35" s="190">
        <f>VLOOKUP($X35,'KPI3 Maintenance'!$B:$AE,AG$10,0)</f>
        <v>0</v>
      </c>
      <c r="AH35"/>
    </row>
    <row r="36" spans="1:34">
      <c r="A36" s="1">
        <f t="shared" si="37"/>
        <v>8</v>
      </c>
      <c r="B36" s="168" t="s">
        <v>41</v>
      </c>
      <c r="C36" s="57">
        <f>SUMIFS('KPI0 Assets reporting'!$I:$I,'KPI0 Assets reporting'!$D:$D,'KPI Dashboard'!$B36,'KPI0 Assets reporting'!$F:$F,"IN")</f>
        <v>1</v>
      </c>
      <c r="D36" s="46">
        <f>SUMIF('KPI1 Fleet asset'!B:B,'KPI Dashboard'!B36,'KPI1 Fleet asset'!F:F)</f>
        <v>7</v>
      </c>
      <c r="E36" s="47">
        <f>SUMIFS(
'KPI0 Assets reporting'!$L:$L,
'KPI0 Assets reporting'!$D:$D,'KPI Dashboard'!$B36,'KPI0 Assets reporting'!$F:$F,"IN")</f>
        <v>11</v>
      </c>
      <c r="F36" s="47">
        <f>SUMIF('KPI1 Fleet asset'!$B:$B,'KPI Dashboard'!$B36,
'KPI1 Fleet asset'!$J:$J)</f>
        <v>66</v>
      </c>
      <c r="G36" s="46">
        <f>SUMIF('KPI0 Assets reporting'!$D:$D,'KPI Dashboard'!$B36,'KPI0 Assets reporting'!$I:$I)</f>
        <v>25</v>
      </c>
      <c r="H36" s="66">
        <f>SUMIF('KPI1 Fleet asset'!$B:$B,'KPI Dashboard'!$B36,'KPI1 Fleet asset'!$D:$D)</f>
        <v>200</v>
      </c>
      <c r="I36" s="70">
        <f t="shared" si="25"/>
        <v>0.90909090909090906</v>
      </c>
      <c r="J36" s="71">
        <f t="shared" si="26"/>
        <v>0.89393939393939392</v>
      </c>
      <c r="K36" s="60">
        <f t="shared" si="27"/>
        <v>-0.56000000000000005</v>
      </c>
      <c r="L36" s="71">
        <f t="shared" si="28"/>
        <v>-0.67</v>
      </c>
      <c r="M36" s="168"/>
      <c r="O36" s="104" t="s">
        <v>41</v>
      </c>
      <c r="P36" s="57">
        <f>SUMIF('KPI2 Drivers'!B:B,'KPI Dashboard'!O36,'KPI2 Drivers'!F:F)</f>
        <v>0</v>
      </c>
      <c r="Q36" s="47">
        <f>SUMIF('KPI2 Drivers'!B:B,'KPI Dashboard'!O36,'KPI2 Drivers'!L:L)</f>
        <v>0</v>
      </c>
      <c r="R36" s="58">
        <f>SUMIF('KPI2 Drivers'!B:B,'KPI Dashboard'!O36,'KPI2 Drivers'!D:D)</f>
        <v>13</v>
      </c>
      <c r="S36" s="57">
        <f>SUMIF('KPI2 Drivers'!B:B,'KPI Dashboard'!O36,'KPI2 Drivers'!E:E)</f>
        <v>0</v>
      </c>
      <c r="T36" s="126">
        <f>SUMIF('KPI2 Drivers'!B:B,'KPI Dashboard'!O36,'KPI2 Drivers'!M:M)</f>
        <v>0</v>
      </c>
      <c r="U36" s="94">
        <f t="shared" si="33"/>
        <v>0</v>
      </c>
      <c r="V36" s="95">
        <f t="shared" si="34"/>
        <v>-1</v>
      </c>
      <c r="X36" s="6" t="s">
        <v>41</v>
      </c>
      <c r="Y36" s="179">
        <f>VLOOKUP($X36,'KPI3 Maintenance'!$B:$AE,Y$10,0)</f>
        <v>0</v>
      </c>
      <c r="Z36" s="180">
        <f>VLOOKUP($X36,'KPI3 Maintenance'!$B:$AE,Z$10,0)</f>
        <v>0</v>
      </c>
      <c r="AA36" s="180">
        <f>VLOOKUP($X36,'KPI3 Maintenance'!$B:$AE,AA$10,0)</f>
        <v>0</v>
      </c>
      <c r="AB36" s="180">
        <f>VLOOKUP($X36,'KPI3 Maintenance'!$B:$AE,AB$10,0)</f>
        <v>0</v>
      </c>
      <c r="AC36" s="180">
        <f>VLOOKUP($X36,'KPI3 Maintenance'!$B:$AE,AC$10,0)</f>
        <v>0</v>
      </c>
      <c r="AD36" s="180">
        <f>VLOOKUP($X36,'KPI3 Maintenance'!$B:$AE,AD$10,0)</f>
        <v>0</v>
      </c>
      <c r="AE36" s="180">
        <f>VLOOKUP($X36,'KPI3 Maintenance'!$B:$AE,AE$10,0)</f>
        <v>0</v>
      </c>
      <c r="AF36" s="180">
        <f>VLOOKUP($X36,'KPI3 Maintenance'!$B:$AE,AF$10,0)</f>
        <v>0</v>
      </c>
      <c r="AG36" s="190">
        <f>VLOOKUP($X36,'KPI3 Maintenance'!$B:$AE,AG$10,0)</f>
        <v>0</v>
      </c>
      <c r="AH36"/>
    </row>
    <row r="37" spans="1:34">
      <c r="A37" s="1">
        <f t="shared" si="37"/>
        <v>9</v>
      </c>
      <c r="B37" s="168" t="s">
        <v>42</v>
      </c>
      <c r="C37" s="57">
        <f>SUMIFS('KPI0 Assets reporting'!$I:$I,'KPI0 Assets reporting'!$D:$D,'KPI Dashboard'!$B37,'KPI0 Assets reporting'!$F:$F,"IN")</f>
        <v>40</v>
      </c>
      <c r="D37" s="46">
        <f>SUMIF('KPI1 Fleet asset'!B:B,'KPI Dashboard'!B37,'KPI1 Fleet asset'!F:F)</f>
        <v>287</v>
      </c>
      <c r="E37" s="47">
        <f>SUMIFS(
'KPI0 Assets reporting'!$L:$L,
'KPI0 Assets reporting'!$D:$D,'KPI Dashboard'!$B37,'KPI0 Assets reporting'!$F:$F,"IN")</f>
        <v>42</v>
      </c>
      <c r="F37" s="47">
        <f>SUMIF('KPI1 Fleet asset'!$B:$B,'KPI Dashboard'!$B37,
'KPI1 Fleet asset'!$J:$J)</f>
        <v>279</v>
      </c>
      <c r="G37" s="46">
        <f>SUMIF('KPI0 Assets reporting'!$D:$D,'KPI Dashboard'!$B37,'KPI0 Assets reporting'!$I:$I)</f>
        <v>78</v>
      </c>
      <c r="H37" s="66">
        <f>SUMIF('KPI1 Fleet asset'!$B:$B,'KPI Dashboard'!$B37,'KPI1 Fleet asset'!$D:$D)</f>
        <v>624</v>
      </c>
      <c r="I37" s="70">
        <f t="shared" si="25"/>
        <v>4.7619047619047616E-2</v>
      </c>
      <c r="J37" s="71">
        <f t="shared" si="26"/>
        <v>2.8673835125448029E-2</v>
      </c>
      <c r="K37" s="60">
        <f t="shared" si="27"/>
        <v>-0.46153846153846156</v>
      </c>
      <c r="L37" s="71">
        <f t="shared" si="28"/>
        <v>-0.55288461538461542</v>
      </c>
      <c r="M37" s="168"/>
      <c r="O37" s="104" t="s">
        <v>42</v>
      </c>
      <c r="P37" s="57">
        <f>SUMIF('KPI2 Drivers'!B:B,'KPI Dashboard'!O37,'KPI2 Drivers'!F:F)</f>
        <v>0</v>
      </c>
      <c r="Q37" s="47">
        <f>SUMIF('KPI2 Drivers'!B:B,'KPI Dashboard'!O37,'KPI2 Drivers'!L:L)</f>
        <v>0</v>
      </c>
      <c r="R37" s="58">
        <f>SUMIF('KPI2 Drivers'!B:B,'KPI Dashboard'!O37,'KPI2 Drivers'!D:D)</f>
        <v>4</v>
      </c>
      <c r="S37" s="57">
        <f>SUMIF('KPI2 Drivers'!B:B,'KPI Dashboard'!O37,'KPI2 Drivers'!E:E)</f>
        <v>0</v>
      </c>
      <c r="T37" s="126">
        <f>SUMIF('KPI2 Drivers'!B:B,'KPI Dashboard'!O37,'KPI2 Drivers'!M:M)</f>
        <v>0</v>
      </c>
      <c r="U37" s="94">
        <f t="shared" si="33"/>
        <v>0</v>
      </c>
      <c r="V37" s="95">
        <f t="shared" si="34"/>
        <v>-1</v>
      </c>
      <c r="X37" s="6" t="s">
        <v>42</v>
      </c>
      <c r="Y37" s="179">
        <f>VLOOKUP($X37,'KPI3 Maintenance'!$B:$AE,Y$10,0)</f>
        <v>0</v>
      </c>
      <c r="Z37" s="180">
        <f>VLOOKUP($X37,'KPI3 Maintenance'!$B:$AE,Z$10,0)</f>
        <v>4.878048780487805E-2</v>
      </c>
      <c r="AA37" s="180">
        <f>VLOOKUP($X37,'KPI3 Maintenance'!$B:$AE,AA$10,0)</f>
        <v>4.7619047619047616E-2</v>
      </c>
      <c r="AB37" s="180">
        <f>VLOOKUP($X37,'KPI3 Maintenance'!$B:$AE,AB$10,0)</f>
        <v>2.3809523809523808E-2</v>
      </c>
      <c r="AC37" s="180">
        <f>VLOOKUP($X37,'KPI3 Maintenance'!$B:$AE,AC$10,0)</f>
        <v>0</v>
      </c>
      <c r="AD37" s="180">
        <f>VLOOKUP($X37,'KPI3 Maintenance'!$B:$AE,AD$10,0)</f>
        <v>0</v>
      </c>
      <c r="AE37" s="180">
        <f>VLOOKUP($X37,'KPI3 Maintenance'!$B:$AE,AE$10,0)</f>
        <v>0</v>
      </c>
      <c r="AF37" s="180">
        <f>VLOOKUP($X37,'KPI3 Maintenance'!$B:$AE,AF$10,0)</f>
        <v>0</v>
      </c>
      <c r="AG37" s="190">
        <f>VLOOKUP($X37,'KPI3 Maintenance'!$B:$AE,AG$10,0)</f>
        <v>0</v>
      </c>
      <c r="AH37"/>
    </row>
    <row r="38" spans="1:34">
      <c r="A38" s="1">
        <f t="shared" si="37"/>
        <v>10</v>
      </c>
      <c r="B38" s="168" t="s">
        <v>43</v>
      </c>
      <c r="C38" s="57">
        <f>SUMIFS('KPI0 Assets reporting'!$I:$I,'KPI0 Assets reporting'!$D:$D,'KPI Dashboard'!$B38,'KPI0 Assets reporting'!$F:$F,"IN")</f>
        <v>0</v>
      </c>
      <c r="D38" s="46">
        <f>SUMIF('KPI1 Fleet asset'!B:B,'KPI Dashboard'!B38,'KPI1 Fleet asset'!F:F)</f>
        <v>0</v>
      </c>
      <c r="E38" s="47">
        <f>SUMIFS(
'KPI0 Assets reporting'!$L:$L,
'KPI0 Assets reporting'!$D:$D,'KPI Dashboard'!$B38,'KPI0 Assets reporting'!$F:$F,"IN")</f>
        <v>0</v>
      </c>
      <c r="F38" s="47">
        <f>SUMIF('KPI1 Fleet asset'!$B:$B,'KPI Dashboard'!$B38,
'KPI1 Fleet asset'!$J:$J)</f>
        <v>0</v>
      </c>
      <c r="G38" s="46">
        <f>SUMIF('KPI0 Assets reporting'!$D:$D,'KPI Dashboard'!$B38,'KPI0 Assets reporting'!$I:$I)</f>
        <v>33</v>
      </c>
      <c r="H38" s="66">
        <f>SUMIF('KPI1 Fleet asset'!$B:$B,'KPI Dashboard'!$B38,'KPI1 Fleet asset'!$D:$D)</f>
        <v>264</v>
      </c>
      <c r="I38" s="70">
        <f t="shared" si="25"/>
        <v>0</v>
      </c>
      <c r="J38" s="71">
        <f t="shared" si="26"/>
        <v>0</v>
      </c>
      <c r="K38" s="60">
        <f t="shared" si="27"/>
        <v>-1</v>
      </c>
      <c r="L38" s="71">
        <f t="shared" si="28"/>
        <v>-1</v>
      </c>
      <c r="M38" s="168" t="s">
        <v>121</v>
      </c>
      <c r="O38" s="104" t="s">
        <v>43</v>
      </c>
      <c r="P38" s="57">
        <f>SUMIF('KPI2 Drivers'!B:B,'KPI Dashboard'!O38,'KPI2 Drivers'!F:F)</f>
        <v>0</v>
      </c>
      <c r="Q38" s="47">
        <f>SUMIF('KPI2 Drivers'!B:B,'KPI Dashboard'!O38,'KPI2 Drivers'!L:L)</f>
        <v>0</v>
      </c>
      <c r="R38" s="58">
        <f>SUMIF('KPI2 Drivers'!B:B,'KPI Dashboard'!O38,'KPI2 Drivers'!D:D)</f>
        <v>25</v>
      </c>
      <c r="S38" s="57">
        <f>SUMIF('KPI2 Drivers'!B:B,'KPI Dashboard'!O38,'KPI2 Drivers'!E:E)</f>
        <v>0</v>
      </c>
      <c r="T38" s="126">
        <f>SUMIF('KPI2 Drivers'!B:B,'KPI Dashboard'!O38,'KPI2 Drivers'!M:M)</f>
        <v>0</v>
      </c>
      <c r="U38" s="94">
        <f t="shared" si="33"/>
        <v>0</v>
      </c>
      <c r="V38" s="95">
        <f t="shared" si="34"/>
        <v>-1</v>
      </c>
      <c r="X38" s="6" t="s">
        <v>43</v>
      </c>
      <c r="Y38" s="179">
        <f>VLOOKUP($X38,'KPI3 Maintenance'!$B:$AE,Y$10,0)</f>
        <v>0</v>
      </c>
      <c r="Z38" s="180">
        <f>VLOOKUP($X38,'KPI3 Maintenance'!$B:$AE,Z$10,0)</f>
        <v>0</v>
      </c>
      <c r="AA38" s="180">
        <f>VLOOKUP($X38,'KPI3 Maintenance'!$B:$AE,AA$10,0)</f>
        <v>0</v>
      </c>
      <c r="AB38" s="180">
        <f>VLOOKUP($X38,'KPI3 Maintenance'!$B:$AE,AB$10,0)</f>
        <v>0</v>
      </c>
      <c r="AC38" s="180">
        <f>VLOOKUP($X38,'KPI3 Maintenance'!$B:$AE,AC$10,0)</f>
        <v>0</v>
      </c>
      <c r="AD38" s="180">
        <f>VLOOKUP($X38,'KPI3 Maintenance'!$B:$AE,AD$10,0)</f>
        <v>0</v>
      </c>
      <c r="AE38" s="180">
        <f>VLOOKUP($X38,'KPI3 Maintenance'!$B:$AE,AE$10,0)</f>
        <v>0</v>
      </c>
      <c r="AF38" s="180">
        <f>VLOOKUP($X38,'KPI3 Maintenance'!$B:$AE,AF$10,0)</f>
        <v>0</v>
      </c>
      <c r="AG38" s="190">
        <f>VLOOKUP($X38,'KPI3 Maintenance'!$B:$AE,AG$10,0)</f>
        <v>0</v>
      </c>
      <c r="AH38"/>
    </row>
    <row r="39" spans="1:34">
      <c r="A39" s="1">
        <f t="shared" si="37"/>
        <v>11</v>
      </c>
      <c r="B39" s="168" t="s">
        <v>44</v>
      </c>
      <c r="C39" s="57">
        <f>SUMIFS('KPI0 Assets reporting'!$I:$I,'KPI0 Assets reporting'!$D:$D,'KPI Dashboard'!$B39,'KPI0 Assets reporting'!$F:$F,"IN")</f>
        <v>32</v>
      </c>
      <c r="D39" s="46">
        <f>SUMIF('KPI1 Fleet asset'!B:B,'KPI Dashboard'!B39,'KPI1 Fleet asset'!F:F)</f>
        <v>255</v>
      </c>
      <c r="E39" s="47">
        <f>SUMIFS(
'KPI0 Assets reporting'!$L:$L,
'KPI0 Assets reporting'!$D:$D,'KPI Dashboard'!$B39,'KPI0 Assets reporting'!$F:$F,"IN")</f>
        <v>32</v>
      </c>
      <c r="F39" s="47">
        <f>SUMIF('KPI1 Fleet asset'!$B:$B,'KPI Dashboard'!$B39,
'KPI1 Fleet asset'!$J:$J)</f>
        <v>255</v>
      </c>
      <c r="G39" s="46">
        <f>SUMIF('KPI0 Assets reporting'!$D:$D,'KPI Dashboard'!$B39,'KPI0 Assets reporting'!$I:$I)</f>
        <v>39</v>
      </c>
      <c r="H39" s="66">
        <f>SUMIF('KPI1 Fleet asset'!$B:$B,'KPI Dashboard'!$B39,'KPI1 Fleet asset'!$D:$D)</f>
        <v>312</v>
      </c>
      <c r="I39" s="70">
        <f t="shared" si="25"/>
        <v>0</v>
      </c>
      <c r="J39" s="71">
        <f t="shared" si="26"/>
        <v>0</v>
      </c>
      <c r="K39" s="60">
        <f t="shared" si="27"/>
        <v>-0.17948717948717949</v>
      </c>
      <c r="L39" s="71">
        <f t="shared" si="28"/>
        <v>-0.18269230769230768</v>
      </c>
      <c r="M39" s="168" t="s">
        <v>123</v>
      </c>
      <c r="O39" s="104" t="s">
        <v>44</v>
      </c>
      <c r="P39" s="57">
        <f>SUMIF('KPI2 Drivers'!B:B,'KPI Dashboard'!O39,'KPI2 Drivers'!F:F)</f>
        <v>0</v>
      </c>
      <c r="Q39" s="47">
        <f>SUMIF('KPI2 Drivers'!B:B,'KPI Dashboard'!O39,'KPI2 Drivers'!L:L)</f>
        <v>0</v>
      </c>
      <c r="R39" s="58">
        <f>SUMIF('KPI2 Drivers'!B:B,'KPI Dashboard'!O39,'KPI2 Drivers'!D:D)</f>
        <v>25</v>
      </c>
      <c r="S39" s="57">
        <f>SUMIF('KPI2 Drivers'!B:B,'KPI Dashboard'!O39,'KPI2 Drivers'!E:E)</f>
        <v>0</v>
      </c>
      <c r="T39" s="126">
        <f>SUMIF('KPI2 Drivers'!B:B,'KPI Dashboard'!O39,'KPI2 Drivers'!M:M)</f>
        <v>0</v>
      </c>
      <c r="U39" s="94">
        <f t="shared" si="33"/>
        <v>0</v>
      </c>
      <c r="V39" s="95">
        <f t="shared" si="34"/>
        <v>-1</v>
      </c>
      <c r="X39" s="6" t="s">
        <v>44</v>
      </c>
      <c r="Y39" s="179">
        <f>VLOOKUP($X39,'KPI3 Maintenance'!$B:$AE,Y$10,0)</f>
        <v>0.21875</v>
      </c>
      <c r="Z39" s="180">
        <f>VLOOKUP($X39,'KPI3 Maintenance'!$B:$AE,Z$10,0)</f>
        <v>0.5625</v>
      </c>
      <c r="AA39" s="180">
        <f>VLOOKUP($X39,'KPI3 Maintenance'!$B:$AE,AA$10,0)</f>
        <v>0.5625</v>
      </c>
      <c r="AB39" s="180">
        <f>VLOOKUP($X39,'KPI3 Maintenance'!$B:$AE,AB$10,0)</f>
        <v>0.40625</v>
      </c>
      <c r="AC39" s="180">
        <f>VLOOKUP($X39,'KPI3 Maintenance'!$B:$AE,AC$10,0)</f>
        <v>0</v>
      </c>
      <c r="AD39" s="180">
        <f>VLOOKUP($X39,'KPI3 Maintenance'!$B:$AE,AD$10,0)</f>
        <v>0</v>
      </c>
      <c r="AE39" s="180">
        <f>VLOOKUP($X39,'KPI3 Maintenance'!$B:$AE,AE$10,0)</f>
        <v>0</v>
      </c>
      <c r="AF39" s="180">
        <f>VLOOKUP($X39,'KPI3 Maintenance'!$B:$AE,AF$10,0)</f>
        <v>0</v>
      </c>
      <c r="AG39" s="190">
        <f>VLOOKUP($X39,'KPI3 Maintenance'!$B:$AE,AG$10,0)</f>
        <v>0</v>
      </c>
      <c r="AH39"/>
    </row>
    <row r="40" spans="1:34">
      <c r="A40" s="1">
        <f t="shared" si="37"/>
        <v>12</v>
      </c>
      <c r="B40" s="168" t="s">
        <v>45</v>
      </c>
      <c r="C40" s="57">
        <f>SUMIFS('KPI0 Assets reporting'!$I:$I,'KPI0 Assets reporting'!$D:$D,'KPI Dashboard'!$B40,'KPI0 Assets reporting'!$F:$F,"IN")</f>
        <v>31</v>
      </c>
      <c r="D40" s="46">
        <f>SUMIF('KPI1 Fleet asset'!B:B,'KPI Dashboard'!B40,'KPI1 Fleet asset'!F:F)</f>
        <v>191</v>
      </c>
      <c r="E40" s="47">
        <f>SUMIFS(
'KPI0 Assets reporting'!$L:$L,
'KPI0 Assets reporting'!$D:$D,'KPI Dashboard'!$B40,'KPI0 Assets reporting'!$F:$F,"IN")</f>
        <v>31</v>
      </c>
      <c r="F40" s="47">
        <f>SUMIF('KPI1 Fleet asset'!$B:$B,'KPI Dashboard'!$B40,
'KPI1 Fleet asset'!$J:$J)</f>
        <v>191</v>
      </c>
      <c r="G40" s="46">
        <f>SUMIF('KPI0 Assets reporting'!$D:$D,'KPI Dashboard'!$B40,'KPI0 Assets reporting'!$I:$I)</f>
        <v>172</v>
      </c>
      <c r="H40" s="66">
        <f>SUMIF('KPI1 Fleet asset'!$B:$B,'KPI Dashboard'!$B40,'KPI1 Fleet asset'!$D:$D)</f>
        <v>1376</v>
      </c>
      <c r="I40" s="70">
        <f t="shared" si="25"/>
        <v>0</v>
      </c>
      <c r="J40" s="71">
        <f t="shared" si="26"/>
        <v>0</v>
      </c>
      <c r="K40" s="60">
        <f t="shared" si="27"/>
        <v>-0.81976744186046513</v>
      </c>
      <c r="L40" s="71">
        <f t="shared" si="28"/>
        <v>-0.86119186046511631</v>
      </c>
      <c r="M40" s="168"/>
      <c r="O40" s="104" t="s">
        <v>45</v>
      </c>
      <c r="P40" s="57">
        <f>SUMIF('KPI2 Drivers'!B:B,'KPI Dashboard'!O40,'KPI2 Drivers'!F:F)</f>
        <v>0</v>
      </c>
      <c r="Q40" s="47">
        <f>SUMIF('KPI2 Drivers'!B:B,'KPI Dashboard'!O40,'KPI2 Drivers'!L:L)</f>
        <v>0</v>
      </c>
      <c r="R40" s="58">
        <f>SUMIF('KPI2 Drivers'!B:B,'KPI Dashboard'!O40,'KPI2 Drivers'!D:D)</f>
        <v>19</v>
      </c>
      <c r="S40" s="57">
        <f>SUMIF('KPI2 Drivers'!B:B,'KPI Dashboard'!O40,'KPI2 Drivers'!E:E)</f>
        <v>0</v>
      </c>
      <c r="T40" s="126">
        <f>SUMIF('KPI2 Drivers'!B:B,'KPI Dashboard'!O40,'KPI2 Drivers'!M:M)</f>
        <v>0</v>
      </c>
      <c r="U40" s="94">
        <f t="shared" si="33"/>
        <v>0</v>
      </c>
      <c r="V40" s="95">
        <f t="shared" si="34"/>
        <v>-1</v>
      </c>
      <c r="X40" s="6" t="s">
        <v>45</v>
      </c>
      <c r="Y40" s="179">
        <f>VLOOKUP($X40,'KPI3 Maintenance'!$B:$AE,Y$10,0)</f>
        <v>0</v>
      </c>
      <c r="Z40" s="180">
        <f>VLOOKUP($X40,'KPI3 Maintenance'!$B:$AE,Z$10,0)</f>
        <v>0</v>
      </c>
      <c r="AA40" s="180">
        <f>VLOOKUP($X40,'KPI3 Maintenance'!$B:$AE,AA$10,0)</f>
        <v>0</v>
      </c>
      <c r="AB40" s="180">
        <f>VLOOKUP($X40,'KPI3 Maintenance'!$B:$AE,AB$10,0)</f>
        <v>0</v>
      </c>
      <c r="AC40" s="180">
        <f>VLOOKUP($X40,'KPI3 Maintenance'!$B:$AE,AC$10,0)</f>
        <v>0</v>
      </c>
      <c r="AD40" s="180">
        <f>VLOOKUP($X40,'KPI3 Maintenance'!$B:$AE,AD$10,0)</f>
        <v>0</v>
      </c>
      <c r="AE40" s="180">
        <f>VLOOKUP($X40,'KPI3 Maintenance'!$B:$AE,AE$10,0)</f>
        <v>0</v>
      </c>
      <c r="AF40" s="180">
        <f>VLOOKUP($X40,'KPI3 Maintenance'!$B:$AE,AF$10,0)</f>
        <v>0</v>
      </c>
      <c r="AG40" s="190">
        <f>VLOOKUP($X40,'KPI3 Maintenance'!$B:$AE,AG$10,0)</f>
        <v>0</v>
      </c>
      <c r="AH40"/>
    </row>
    <row r="41" spans="1:34">
      <c r="A41" s="1">
        <f t="shared" si="37"/>
        <v>13</v>
      </c>
      <c r="B41" s="168" t="s">
        <v>46</v>
      </c>
      <c r="C41" s="57">
        <f>SUMIFS('KPI0 Assets reporting'!$I:$I,'KPI0 Assets reporting'!$D:$D,'KPI Dashboard'!$B41,'KPI0 Assets reporting'!$F:$F,"IN")</f>
        <v>21</v>
      </c>
      <c r="D41" s="46">
        <f>SUMIF('KPI1 Fleet asset'!B:B,'KPI Dashboard'!B41,'KPI1 Fleet asset'!F:F)</f>
        <v>151</v>
      </c>
      <c r="E41" s="47">
        <f>SUMIFS(
'KPI0 Assets reporting'!$L:$L,
'KPI0 Assets reporting'!$D:$D,'KPI Dashboard'!$B41,'KPI0 Assets reporting'!$F:$F,"IN")</f>
        <v>21</v>
      </c>
      <c r="F41" s="47">
        <f>SUMIF('KPI1 Fleet asset'!$B:$B,'KPI Dashboard'!$B41,
'KPI1 Fleet asset'!$J:$J)</f>
        <v>151</v>
      </c>
      <c r="G41" s="46">
        <f>SUMIF('KPI0 Assets reporting'!$D:$D,'KPI Dashboard'!$B41,'KPI0 Assets reporting'!$I:$I)</f>
        <v>75</v>
      </c>
      <c r="H41" s="66">
        <f>SUMIF('KPI1 Fleet asset'!$B:$B,'KPI Dashboard'!$B41,'KPI1 Fleet asset'!$D:$D)</f>
        <v>600</v>
      </c>
      <c r="I41" s="70">
        <f t="shared" si="25"/>
        <v>0</v>
      </c>
      <c r="J41" s="71">
        <f t="shared" si="26"/>
        <v>0</v>
      </c>
      <c r="K41" s="60">
        <f t="shared" si="27"/>
        <v>-0.72</v>
      </c>
      <c r="L41" s="71">
        <f t="shared" si="28"/>
        <v>-0.74833333333333329</v>
      </c>
      <c r="M41" s="168"/>
      <c r="O41" s="104" t="s">
        <v>46</v>
      </c>
      <c r="P41" s="57">
        <f>SUMIF('KPI2 Drivers'!B:B,'KPI Dashboard'!O41,'KPI2 Drivers'!F:F)</f>
        <v>0</v>
      </c>
      <c r="Q41" s="47">
        <f>SUMIF('KPI2 Drivers'!B:B,'KPI Dashboard'!O41,'KPI2 Drivers'!L:L)</f>
        <v>0</v>
      </c>
      <c r="R41" s="58">
        <f>SUMIF('KPI2 Drivers'!B:B,'KPI Dashboard'!O41,'KPI2 Drivers'!D:D)</f>
        <v>8</v>
      </c>
      <c r="S41" s="57">
        <f>SUMIF('KPI2 Drivers'!B:B,'KPI Dashboard'!O41,'KPI2 Drivers'!E:E)</f>
        <v>0</v>
      </c>
      <c r="T41" s="126">
        <f>SUMIF('KPI2 Drivers'!B:B,'KPI Dashboard'!O41,'KPI2 Drivers'!M:M)</f>
        <v>0</v>
      </c>
      <c r="U41" s="94">
        <f t="shared" si="33"/>
        <v>0</v>
      </c>
      <c r="V41" s="95">
        <f t="shared" si="34"/>
        <v>-1</v>
      </c>
      <c r="X41" s="6" t="s">
        <v>46</v>
      </c>
      <c r="Y41" s="179">
        <f>VLOOKUP($X41,'KPI3 Maintenance'!$B:$AE,Y$10,0)</f>
        <v>0</v>
      </c>
      <c r="Z41" s="180">
        <f>VLOOKUP($X41,'KPI3 Maintenance'!$B:$AE,Z$10,0)</f>
        <v>0</v>
      </c>
      <c r="AA41" s="180">
        <f>VLOOKUP($X41,'KPI3 Maintenance'!$B:$AE,AA$10,0)</f>
        <v>0</v>
      </c>
      <c r="AB41" s="180">
        <f>VLOOKUP($X41,'KPI3 Maintenance'!$B:$AE,AB$10,0)</f>
        <v>0</v>
      </c>
      <c r="AC41" s="180">
        <f>VLOOKUP($X41,'KPI3 Maintenance'!$B:$AE,AC$10,0)</f>
        <v>0</v>
      </c>
      <c r="AD41" s="180">
        <f>VLOOKUP($X41,'KPI3 Maintenance'!$B:$AE,AD$10,0)</f>
        <v>0</v>
      </c>
      <c r="AE41" s="180">
        <f>VLOOKUP($X41,'KPI3 Maintenance'!$B:$AE,AE$10,0)</f>
        <v>0</v>
      </c>
      <c r="AF41" s="180">
        <f>VLOOKUP($X41,'KPI3 Maintenance'!$B:$AE,AF$10,0)</f>
        <v>0</v>
      </c>
      <c r="AG41" s="190">
        <f>VLOOKUP($X41,'KPI3 Maintenance'!$B:$AE,AG$10,0)</f>
        <v>0</v>
      </c>
      <c r="AH41"/>
    </row>
    <row r="42" spans="1:34" ht="15" thickBot="1">
      <c r="A42" s="1">
        <f t="shared" si="37"/>
        <v>14</v>
      </c>
      <c r="B42" s="169" t="s">
        <v>47</v>
      </c>
      <c r="C42" s="50">
        <f>SUMIFS('KPI0 Assets reporting'!$I:$I,'KPI0 Assets reporting'!$D:$D,'KPI Dashboard'!$B42,'KPI0 Assets reporting'!$F:$F,"IN")</f>
        <v>41</v>
      </c>
      <c r="D42" s="51">
        <f>SUMIF('KPI1 Fleet asset'!B:B,'KPI Dashboard'!B42,'KPI1 Fleet asset'!F:F)</f>
        <v>248</v>
      </c>
      <c r="E42" s="59">
        <f>SUMIFS(
'KPI0 Assets reporting'!$L:$L,
'KPI0 Assets reporting'!$D:$D,'KPI Dashboard'!$B42,'KPI0 Assets reporting'!$F:$F,"IN")</f>
        <v>41</v>
      </c>
      <c r="F42" s="59">
        <f>SUMIF('KPI1 Fleet asset'!$B:$B,'KPI Dashboard'!$B42,
'KPI1 Fleet asset'!$J:$J)</f>
        <v>258</v>
      </c>
      <c r="G42" s="51">
        <f>SUMIF('KPI0 Assets reporting'!$D:$D,'KPI Dashboard'!$B42,'KPI0 Assets reporting'!$I:$I)</f>
        <v>134</v>
      </c>
      <c r="H42" s="64">
        <f>SUMIF('KPI1 Fleet asset'!$B:$B,'KPI Dashboard'!$B42,'KPI1 Fleet asset'!$D:$D)</f>
        <v>1072</v>
      </c>
      <c r="I42" s="72">
        <f t="shared" si="25"/>
        <v>0</v>
      </c>
      <c r="J42" s="73">
        <f t="shared" si="26"/>
        <v>3.875968992248062E-2</v>
      </c>
      <c r="K42" s="146">
        <f t="shared" si="27"/>
        <v>-0.69402985074626866</v>
      </c>
      <c r="L42" s="73">
        <f t="shared" si="28"/>
        <v>-0.75932835820895528</v>
      </c>
      <c r="M42" s="169"/>
      <c r="O42" s="105" t="s">
        <v>47</v>
      </c>
      <c r="P42" s="50">
        <f>SUMIF('KPI2 Drivers'!B:B,'KPI Dashboard'!O42,'KPI2 Drivers'!F:F)</f>
        <v>0</v>
      </c>
      <c r="Q42" s="59">
        <f>SUMIF('KPI2 Drivers'!B:B,'KPI Dashboard'!O42,'KPI2 Drivers'!L:L)</f>
        <v>0</v>
      </c>
      <c r="R42" s="55">
        <f>SUMIF('KPI2 Drivers'!B:B,'KPI Dashboard'!O42,'KPI2 Drivers'!D:D)</f>
        <v>31</v>
      </c>
      <c r="S42" s="50">
        <f>SUMIF('KPI2 Drivers'!B:B,'KPI Dashboard'!O42,'KPI2 Drivers'!E:E)</f>
        <v>0</v>
      </c>
      <c r="T42" s="127">
        <f>SUMIF('KPI2 Drivers'!B:B,'KPI Dashboard'!O42,'KPI2 Drivers'!M:M)</f>
        <v>0</v>
      </c>
      <c r="U42" s="96">
        <f t="shared" si="33"/>
        <v>0</v>
      </c>
      <c r="V42" s="97">
        <f t="shared" si="34"/>
        <v>-1</v>
      </c>
      <c r="X42" s="202" t="s">
        <v>47</v>
      </c>
      <c r="Y42" s="193">
        <f>VLOOKUP($X42,'KPI3 Maintenance'!$B:$AE,Y$10,0)</f>
        <v>0</v>
      </c>
      <c r="Z42" s="194">
        <f>VLOOKUP($X42,'KPI3 Maintenance'!$B:$AE,Z$10,0)</f>
        <v>0</v>
      </c>
      <c r="AA42" s="194">
        <f>VLOOKUP($X42,'KPI3 Maintenance'!$B:$AE,AA$10,0)</f>
        <v>0</v>
      </c>
      <c r="AB42" s="194">
        <f>VLOOKUP($X42,'KPI3 Maintenance'!$B:$AE,AB$10,0)</f>
        <v>0</v>
      </c>
      <c r="AC42" s="194">
        <f>VLOOKUP($X42,'KPI3 Maintenance'!$B:$AE,AC$10,0)</f>
        <v>0</v>
      </c>
      <c r="AD42" s="194">
        <f>VLOOKUP($X42,'KPI3 Maintenance'!$B:$AE,AD$10,0)</f>
        <v>0</v>
      </c>
      <c r="AE42" s="194">
        <f>VLOOKUP($X42,'KPI3 Maintenance'!$B:$AE,AE$10,0)</f>
        <v>0</v>
      </c>
      <c r="AF42" s="194">
        <f>VLOOKUP($X42,'KPI3 Maintenance'!$B:$AE,AF$10,0)</f>
        <v>0</v>
      </c>
      <c r="AG42" s="195">
        <f>VLOOKUP($X42,'KPI3 Maintenance'!$B:$AE,AG$10,0)</f>
        <v>0</v>
      </c>
      <c r="AH42"/>
    </row>
    <row r="43" spans="1:34" ht="15" thickBot="1">
      <c r="E43" s="45"/>
      <c r="F43" s="45"/>
      <c r="Y43"/>
      <c r="Z43"/>
      <c r="AA43"/>
      <c r="AB43"/>
      <c r="AC43"/>
      <c r="AD43"/>
      <c r="AE43"/>
      <c r="AF43"/>
      <c r="AG43"/>
      <c r="AH43"/>
    </row>
    <row r="44" spans="1:34" ht="28.8">
      <c r="C44" s="235" t="s">
        <v>4</v>
      </c>
      <c r="D44" s="236"/>
      <c r="E44" s="237">
        <v>44013</v>
      </c>
      <c r="F44" s="238"/>
      <c r="G44" s="236" t="s">
        <v>5</v>
      </c>
      <c r="H44" s="239"/>
      <c r="I44" s="240" t="s">
        <v>6</v>
      </c>
      <c r="J44" s="241"/>
      <c r="K44" s="240" t="s">
        <v>7</v>
      </c>
      <c r="L44" s="241"/>
      <c r="M44" s="242" t="s">
        <v>118</v>
      </c>
      <c r="P44" s="107" t="s">
        <v>4</v>
      </c>
      <c r="Q44" s="164">
        <v>44013</v>
      </c>
      <c r="R44" s="111" t="s">
        <v>5</v>
      </c>
      <c r="S44" s="102" t="s">
        <v>8</v>
      </c>
      <c r="T44" s="164">
        <v>43952</v>
      </c>
      <c r="U44" s="163" t="s">
        <v>6</v>
      </c>
      <c r="V44" s="150" t="s">
        <v>7</v>
      </c>
      <c r="Y44" s="232" t="s">
        <v>129</v>
      </c>
      <c r="Z44" s="233"/>
      <c r="AA44" s="233"/>
      <c r="AB44" s="233"/>
      <c r="AC44" s="233"/>
      <c r="AD44" s="233"/>
      <c r="AE44" s="233"/>
      <c r="AF44" s="233"/>
      <c r="AG44" s="234"/>
      <c r="AH44"/>
    </row>
    <row r="45" spans="1:34" ht="28.8">
      <c r="C45" s="50" t="s">
        <v>127</v>
      </c>
      <c r="D45" s="51" t="s">
        <v>10</v>
      </c>
      <c r="E45" s="51" t="s">
        <v>128</v>
      </c>
      <c r="F45" s="51" t="s">
        <v>11</v>
      </c>
      <c r="G45" s="51" t="s">
        <v>9</v>
      </c>
      <c r="H45" s="64" t="s">
        <v>10</v>
      </c>
      <c r="I45" s="67" t="s">
        <v>127</v>
      </c>
      <c r="J45" s="63" t="s">
        <v>11</v>
      </c>
      <c r="K45" s="67" t="s">
        <v>127</v>
      </c>
      <c r="L45" s="63" t="s">
        <v>11</v>
      </c>
      <c r="M45" s="242"/>
      <c r="P45" s="108" t="s">
        <v>12</v>
      </c>
      <c r="Q45" s="109" t="s">
        <v>13</v>
      </c>
      <c r="R45" s="112" t="s">
        <v>14</v>
      </c>
      <c r="S45" s="151" t="s">
        <v>15</v>
      </c>
      <c r="T45" s="106" t="s">
        <v>16</v>
      </c>
      <c r="U45" s="67" t="s">
        <v>14</v>
      </c>
      <c r="V45" s="152" t="s">
        <v>14</v>
      </c>
      <c r="Y45" s="207">
        <v>43922</v>
      </c>
      <c r="Z45" s="207">
        <v>43952</v>
      </c>
      <c r="AA45" s="207">
        <v>43983</v>
      </c>
      <c r="AB45" s="207">
        <v>44013</v>
      </c>
      <c r="AC45" s="207">
        <v>44044</v>
      </c>
      <c r="AD45" s="207">
        <v>44075</v>
      </c>
      <c r="AE45" s="207">
        <v>44105</v>
      </c>
      <c r="AF45" s="207">
        <v>44136</v>
      </c>
      <c r="AG45" s="207">
        <v>44166</v>
      </c>
      <c r="AH45"/>
    </row>
    <row r="46" spans="1:34" ht="29.4" thickBot="1">
      <c r="A46" s="170" t="s">
        <v>117</v>
      </c>
      <c r="B46" s="88" t="s">
        <v>19</v>
      </c>
      <c r="C46" s="89">
        <f t="shared" ref="C46:H46" si="38">SUM(C47:C58)</f>
        <v>265</v>
      </c>
      <c r="D46" s="89">
        <f t="shared" si="38"/>
        <v>1839</v>
      </c>
      <c r="E46" s="89">
        <f t="shared" si="38"/>
        <v>273</v>
      </c>
      <c r="F46" s="89">
        <f t="shared" si="38"/>
        <v>2099</v>
      </c>
      <c r="G46" s="89">
        <f t="shared" si="38"/>
        <v>638</v>
      </c>
      <c r="H46" s="148">
        <f t="shared" si="38"/>
        <v>5104</v>
      </c>
      <c r="I46" s="147">
        <f t="shared" ref="I46:I58" si="39">IFERROR((ABS((C46-E46)/E46)),0)</f>
        <v>2.9304029304029304E-2</v>
      </c>
      <c r="J46" s="85">
        <f t="shared" ref="J46:J58" si="40">IFERROR((ABS((D46-F46)/F46)),0)</f>
        <v>0.12386850881372082</v>
      </c>
      <c r="K46" s="144">
        <f t="shared" ref="K46:K58" si="41">IFERROR((E46-G46)/G46,0)</f>
        <v>-0.57210031347962387</v>
      </c>
      <c r="L46" s="85">
        <f t="shared" ref="L46:L58" si="42">IFERROR((F46-H46)/H46,0)</f>
        <v>-0.58875391849529779</v>
      </c>
      <c r="M46" s="242"/>
      <c r="O46" s="132" t="s">
        <v>19</v>
      </c>
      <c r="P46" s="133">
        <f>SUM(P47:P59)</f>
        <v>0</v>
      </c>
      <c r="Q46" s="89">
        <f>SUM(Q47:Q59)</f>
        <v>38</v>
      </c>
      <c r="R46" s="134">
        <f>SUM(R47:R59)</f>
        <v>466</v>
      </c>
      <c r="S46" s="133">
        <f>SUM(S47:S59)</f>
        <v>1</v>
      </c>
      <c r="T46" s="89">
        <f>SUM(T47:T59)</f>
        <v>0</v>
      </c>
      <c r="U46" s="84">
        <f t="shared" ref="U46:U58" si="43">IFERROR((ABS((P46-Q46)/Q46)),0)</f>
        <v>1</v>
      </c>
      <c r="V46" s="85">
        <f t="shared" ref="V46:V58" si="44">IFERROR((Q46-R46)/R46,0)</f>
        <v>-0.91845493562231761</v>
      </c>
      <c r="X46" s="208" t="s">
        <v>19</v>
      </c>
      <c r="Y46" s="209">
        <f t="shared" ref="Y46" si="45">AVERAGE(Y47:Y57)</f>
        <v>0</v>
      </c>
      <c r="Z46" s="209">
        <f t="shared" ref="Z46" si="46">AVERAGE(Z47:Z57)</f>
        <v>3.6363636363636364E-3</v>
      </c>
      <c r="AA46" s="209">
        <f t="shared" ref="AA46" si="47">AVERAGE(AA47:AA57)</f>
        <v>3.5650623885918001E-3</v>
      </c>
      <c r="AB46" s="209">
        <f t="shared" ref="AB46" si="48">AVERAGE(AB47:AB57)</f>
        <v>1.7825311942959001E-3</v>
      </c>
      <c r="AC46" s="209">
        <f t="shared" ref="AC46" si="49">AVERAGE(AC47:AC57)</f>
        <v>0</v>
      </c>
      <c r="AD46" s="209">
        <f t="shared" ref="AD46" si="50">AVERAGE(AD47:AD57)</f>
        <v>0</v>
      </c>
      <c r="AE46" s="209">
        <f t="shared" ref="AE46" si="51">AVERAGE(AE47:AE57)</f>
        <v>0</v>
      </c>
      <c r="AF46" s="209">
        <f t="shared" ref="AF46" si="52">AVERAGE(AF47:AF57)</f>
        <v>0</v>
      </c>
      <c r="AG46" s="209">
        <f t="shared" ref="AG46" si="53">AVERAGE(AG47:AG57)</f>
        <v>0</v>
      </c>
      <c r="AH46"/>
    </row>
    <row r="47" spans="1:34">
      <c r="A47" s="1">
        <v>1</v>
      </c>
      <c r="B47" s="167" t="s">
        <v>48</v>
      </c>
      <c r="C47" s="100">
        <f>SUMIFS('KPI0 Assets reporting'!$I:$I,'KPI0 Assets reporting'!$D:$D,'KPI Dashboard'!$B47,'KPI0 Assets reporting'!$F:$F,"IN")</f>
        <v>0</v>
      </c>
      <c r="D47" s="101">
        <f>SUMIF('KPI1 Fleet asset'!B:B,'KPI Dashboard'!B47,'KPI1 Fleet asset'!F:F)</f>
        <v>0</v>
      </c>
      <c r="E47" s="124">
        <f>SUMIFS(
'KPI0 Assets reporting'!$L:$L,
'KPI0 Assets reporting'!$D:$D,'KPI Dashboard'!$B47,'KPI0 Assets reporting'!$F:$F,"IN")</f>
        <v>0</v>
      </c>
      <c r="F47" s="124">
        <f>SUMIF('KPI1 Fleet asset'!$B:$B,'KPI Dashboard'!$B47,
'KPI1 Fleet asset'!$L:$L)</f>
        <v>0</v>
      </c>
      <c r="G47" s="101">
        <f>SUMIF('KPI0 Assets reporting'!$D:$D,'KPI Dashboard'!$B47,'KPI0 Assets reporting'!$I:$I)</f>
        <v>114</v>
      </c>
      <c r="H47" s="143">
        <f>SUMIF('KPI1 Fleet asset'!$B:$B,'KPI Dashboard'!$B47,'KPI1 Fleet asset'!$D:$D)</f>
        <v>912</v>
      </c>
      <c r="I47" s="140">
        <f t="shared" si="39"/>
        <v>0</v>
      </c>
      <c r="J47" s="141">
        <f t="shared" si="40"/>
        <v>0</v>
      </c>
      <c r="K47" s="145">
        <f t="shared" si="41"/>
        <v>-1</v>
      </c>
      <c r="L47" s="141">
        <f t="shared" si="42"/>
        <v>-1</v>
      </c>
      <c r="M47" s="167" t="s">
        <v>124</v>
      </c>
      <c r="O47" s="103" t="s">
        <v>48</v>
      </c>
      <c r="P47" s="100">
        <f>SUMIF('KPI2 Drivers'!B:B,'KPI Dashboard'!O47,'KPI2 Drivers'!F:F)</f>
        <v>0</v>
      </c>
      <c r="Q47" s="124">
        <f>SUMIF('KPI2 Drivers'!B:B,'KPI Dashboard'!O47,'KPI2 Drivers'!L:L)</f>
        <v>0</v>
      </c>
      <c r="R47" s="131">
        <f>SUMIF('KPI2 Drivers'!B:B,'KPI Dashboard'!O47,'KPI2 Drivers'!D:D)</f>
        <v>100</v>
      </c>
      <c r="S47" s="100">
        <f>SUMIF('KPI2 Drivers'!B:B,'KPI Dashboard'!O47,'KPI2 Drivers'!E:E)</f>
        <v>0</v>
      </c>
      <c r="T47" s="125">
        <f>SUMIF('KPI2 Drivers'!B:B,'KPI Dashboard'!O47,'KPI2 Drivers'!M:M)</f>
        <v>0</v>
      </c>
      <c r="U47" s="92">
        <f t="shared" si="43"/>
        <v>0</v>
      </c>
      <c r="V47" s="93">
        <f t="shared" si="44"/>
        <v>-1</v>
      </c>
      <c r="X47" s="198" t="s">
        <v>48</v>
      </c>
      <c r="Y47" s="199">
        <f>VLOOKUP($X47,'KPI3 Maintenance'!$B:$AE,Y$10,0)</f>
        <v>0</v>
      </c>
      <c r="Z47" s="200">
        <f>VLOOKUP($X47,'KPI3 Maintenance'!$B:$AE,Z$10,0)</f>
        <v>0</v>
      </c>
      <c r="AA47" s="200">
        <f>VLOOKUP($X47,'KPI3 Maintenance'!$B:$AE,AA$10,0)</f>
        <v>0</v>
      </c>
      <c r="AB47" s="200">
        <f>VLOOKUP($X47,'KPI3 Maintenance'!$B:$AE,AB$10,0)</f>
        <v>0</v>
      </c>
      <c r="AC47" s="200">
        <f>VLOOKUP($X47,'KPI3 Maintenance'!$B:$AE,AC$10,0)</f>
        <v>0</v>
      </c>
      <c r="AD47" s="200">
        <f>VLOOKUP($X47,'KPI3 Maintenance'!$B:$AE,AD$10,0)</f>
        <v>0</v>
      </c>
      <c r="AE47" s="200">
        <f>VLOOKUP($X47,'KPI3 Maintenance'!$B:$AE,AE$10,0)</f>
        <v>0</v>
      </c>
      <c r="AF47" s="200">
        <f>VLOOKUP($X47,'KPI3 Maintenance'!$B:$AE,AF$10,0)</f>
        <v>0</v>
      </c>
      <c r="AG47" s="201">
        <f>VLOOKUP($X47,'KPI3 Maintenance'!$B:$AE,AG$10,0)</f>
        <v>0</v>
      </c>
      <c r="AH47"/>
    </row>
    <row r="48" spans="1:34">
      <c r="A48" s="1">
        <f>A47+1</f>
        <v>2</v>
      </c>
      <c r="B48" s="168" t="s">
        <v>49</v>
      </c>
      <c r="C48" s="57">
        <f>SUMIFS('KPI0 Assets reporting'!$I:$I,'KPI0 Assets reporting'!$D:$D,'KPI Dashboard'!$B48,'KPI0 Assets reporting'!$F:$F,"IN")</f>
        <v>3</v>
      </c>
      <c r="D48" s="46">
        <f>SUMIF('KPI1 Fleet asset'!B:B,'KPI Dashboard'!B48,'KPI1 Fleet asset'!F:F)</f>
        <v>0</v>
      </c>
      <c r="E48" s="47">
        <f>SUMIFS(
'KPI0 Assets reporting'!$K:$K,
'KPI0 Assets reporting'!$D:$D,'KPI Dashboard'!$B48,'KPI0 Assets reporting'!$F:$F,"IN")</f>
        <v>0</v>
      </c>
      <c r="F48" s="47">
        <f>SUMIF('KPI1 Fleet asset'!$B:$B,'KPI Dashboard'!$B48,
'KPI1 Fleet asset'!$L:$L)</f>
        <v>0</v>
      </c>
      <c r="G48" s="46">
        <f>SUMIF('KPI0 Assets reporting'!$D:$D,'KPI Dashboard'!$B48,'KPI0 Assets reporting'!$I:$I)</f>
        <v>30</v>
      </c>
      <c r="H48" s="66">
        <f>SUMIF('KPI1 Fleet asset'!$B:$B,'KPI Dashboard'!$B48,'KPI1 Fleet asset'!$D:$D)</f>
        <v>240</v>
      </c>
      <c r="I48" s="70">
        <f t="shared" si="39"/>
        <v>0</v>
      </c>
      <c r="J48" s="71">
        <f t="shared" si="40"/>
        <v>0</v>
      </c>
      <c r="K48" s="60">
        <f t="shared" si="41"/>
        <v>-1</v>
      </c>
      <c r="L48" s="71">
        <f t="shared" si="42"/>
        <v>-1</v>
      </c>
      <c r="M48" s="168"/>
      <c r="O48" s="104" t="s">
        <v>49</v>
      </c>
      <c r="P48" s="57">
        <f>SUMIF('KPI2 Drivers'!B:B,'KPI Dashboard'!O48,'KPI2 Drivers'!F:F)</f>
        <v>0</v>
      </c>
      <c r="Q48" s="47">
        <f>SUMIF('KPI2 Drivers'!B:B,'KPI Dashboard'!O48,'KPI2 Drivers'!L:L)</f>
        <v>0</v>
      </c>
      <c r="R48" s="58">
        <f>SUMIF('KPI2 Drivers'!B:B,'KPI Dashboard'!O48,'KPI2 Drivers'!D:D)</f>
        <v>0</v>
      </c>
      <c r="S48" s="57">
        <f>SUMIF('KPI2 Drivers'!B:B,'KPI Dashboard'!O48,'KPI2 Drivers'!E:E)</f>
        <v>0</v>
      </c>
      <c r="T48" s="126">
        <f>SUMIF('KPI2 Drivers'!B:B,'KPI Dashboard'!O48,'KPI2 Drivers'!M:M)</f>
        <v>0</v>
      </c>
      <c r="U48" s="94">
        <f t="shared" si="43"/>
        <v>0</v>
      </c>
      <c r="V48" s="95">
        <f t="shared" si="44"/>
        <v>0</v>
      </c>
      <c r="X48" s="6" t="s">
        <v>49</v>
      </c>
      <c r="Y48" s="179">
        <f>VLOOKUP($X48,'KPI3 Maintenance'!$B:$AE,Y$10,0)</f>
        <v>0</v>
      </c>
      <c r="Z48" s="180">
        <f>VLOOKUP($X48,'KPI3 Maintenance'!$B:$AE,Z$10,0)</f>
        <v>0</v>
      </c>
      <c r="AA48" s="180">
        <f>VLOOKUP($X48,'KPI3 Maintenance'!$B:$AE,AA$10,0)</f>
        <v>0</v>
      </c>
      <c r="AB48" s="180">
        <f>VLOOKUP($X48,'KPI3 Maintenance'!$B:$AE,AB$10,0)</f>
        <v>0</v>
      </c>
      <c r="AC48" s="180">
        <f>VLOOKUP($X48,'KPI3 Maintenance'!$B:$AE,AC$10,0)</f>
        <v>0</v>
      </c>
      <c r="AD48" s="180">
        <f>VLOOKUP($X48,'KPI3 Maintenance'!$B:$AE,AD$10,0)</f>
        <v>0</v>
      </c>
      <c r="AE48" s="180">
        <f>VLOOKUP($X48,'KPI3 Maintenance'!$B:$AE,AE$10,0)</f>
        <v>0</v>
      </c>
      <c r="AF48" s="180">
        <f>VLOOKUP($X48,'KPI3 Maintenance'!$B:$AE,AF$10,0)</f>
        <v>0</v>
      </c>
      <c r="AG48" s="190">
        <f>VLOOKUP($X48,'KPI3 Maintenance'!$B:$AE,AG$10,0)</f>
        <v>0</v>
      </c>
      <c r="AH48"/>
    </row>
    <row r="49" spans="1:34">
      <c r="A49" s="1">
        <f t="shared" ref="A49:A58" si="54">A48+1</f>
        <v>3</v>
      </c>
      <c r="B49" s="168" t="s">
        <v>25</v>
      </c>
      <c r="C49" s="57">
        <f>SUMIFS('KPI0 Assets reporting'!$I:$I,'KPI0 Assets reporting'!$D:$D,'KPI Dashboard'!$B49,'KPI0 Assets reporting'!$F:$F,"IN")</f>
        <v>0</v>
      </c>
      <c r="D49" s="46">
        <f>SUMIF('KPI1 Fleet asset'!B:B,'KPI Dashboard'!B49,'KPI1 Fleet asset'!F:F)</f>
        <v>0</v>
      </c>
      <c r="E49" s="47">
        <f>SUMIFS(
'KPI0 Assets reporting'!$K:$K,
'KPI0 Assets reporting'!$D:$D,'KPI Dashboard'!$B49,'KPI0 Assets reporting'!$F:$F,"IN")</f>
        <v>0</v>
      </c>
      <c r="F49" s="47">
        <f>SUMIF('KPI1 Fleet asset'!$B:$B,'KPI Dashboard'!$B49,
'KPI1 Fleet asset'!$L:$L)</f>
        <v>0</v>
      </c>
      <c r="G49" s="46">
        <f>SUMIF('KPI0 Assets reporting'!$D:$D,'KPI Dashboard'!$B49,'KPI0 Assets reporting'!$I:$I)</f>
        <v>0</v>
      </c>
      <c r="H49" s="66">
        <f>SUMIF('KPI1 Fleet asset'!$B:$B,'KPI Dashboard'!$B49,'KPI1 Fleet asset'!$D:$D)</f>
        <v>0</v>
      </c>
      <c r="I49" s="70">
        <f>IFERROR((ABS((C49-E49)/E49)),0)</f>
        <v>0</v>
      </c>
      <c r="J49" s="71">
        <f>IFERROR((ABS((D49-F49)/F49)),0)</f>
        <v>0</v>
      </c>
      <c r="K49" s="60">
        <f>IFERROR((E49-G49)/G49,0)</f>
        <v>0</v>
      </c>
      <c r="L49" s="71">
        <f>IFERROR((F49-H49)/H49,0)</f>
        <v>0</v>
      </c>
      <c r="M49" s="168" t="s">
        <v>125</v>
      </c>
      <c r="O49" s="104" t="s">
        <v>25</v>
      </c>
      <c r="P49" s="57">
        <f>SUMIF('KPI2 Drivers'!B:B,'KPI Dashboard'!O49,'KPI2 Drivers'!F:F)</f>
        <v>0</v>
      </c>
      <c r="Q49" s="47">
        <f>SUMIF('KPI2 Drivers'!B:B,'KPI Dashboard'!O49,'KPI2 Drivers'!L:L)</f>
        <v>0</v>
      </c>
      <c r="R49" s="58">
        <f>SUMIF('KPI2 Drivers'!B:B,'KPI Dashboard'!O49,'KPI2 Drivers'!D:D)</f>
        <v>0</v>
      </c>
      <c r="S49" s="57">
        <f>SUMIF('KPI2 Drivers'!B:B,'KPI Dashboard'!O49,'KPI2 Drivers'!E:E)</f>
        <v>1</v>
      </c>
      <c r="T49" s="126">
        <f>SUMIF('KPI2 Drivers'!B:B,'KPI Dashboard'!O49,'KPI2 Drivers'!M:M)</f>
        <v>0</v>
      </c>
      <c r="U49" s="94">
        <f>IFERROR((ABS((P49-Q49)/Q49)),0)</f>
        <v>0</v>
      </c>
      <c r="V49" s="95">
        <f>IFERROR((Q49-R49)/R49,0)</f>
        <v>0</v>
      </c>
      <c r="X49" s="6" t="s">
        <v>25</v>
      </c>
      <c r="Y49" s="179">
        <f>VLOOKUP($X49,'KPI3 Maintenance'!$B:$AE,Y$10,0)</f>
        <v>0</v>
      </c>
      <c r="Z49" s="180">
        <f>VLOOKUP($X49,'KPI3 Maintenance'!$B:$AE,Z$10,0)</f>
        <v>0</v>
      </c>
      <c r="AA49" s="180">
        <f>VLOOKUP($X49,'KPI3 Maintenance'!$B:$AE,AA$10,0)</f>
        <v>0</v>
      </c>
      <c r="AB49" s="180">
        <f>VLOOKUP($X49,'KPI3 Maintenance'!$B:$AE,AB$10,0)</f>
        <v>0</v>
      </c>
      <c r="AC49" s="180">
        <f>VLOOKUP($X49,'KPI3 Maintenance'!$B:$AE,AC$10,0)</f>
        <v>0</v>
      </c>
      <c r="AD49" s="180">
        <f>VLOOKUP($X49,'KPI3 Maintenance'!$B:$AE,AD$10,0)</f>
        <v>0</v>
      </c>
      <c r="AE49" s="180">
        <f>VLOOKUP($X49,'KPI3 Maintenance'!$B:$AE,AE$10,0)</f>
        <v>0</v>
      </c>
      <c r="AF49" s="180">
        <f>VLOOKUP($X49,'KPI3 Maintenance'!$B:$AE,AF$10,0)</f>
        <v>0</v>
      </c>
      <c r="AG49" s="190">
        <f>VLOOKUP($X49,'KPI3 Maintenance'!$B:$AE,AG$10,0)</f>
        <v>0</v>
      </c>
      <c r="AH49"/>
    </row>
    <row r="50" spans="1:34">
      <c r="A50" s="1">
        <f t="shared" si="54"/>
        <v>4</v>
      </c>
      <c r="B50" s="168" t="s">
        <v>50</v>
      </c>
      <c r="C50" s="57">
        <f>SUMIFS('KPI0 Assets reporting'!$I:$I,'KPI0 Assets reporting'!$D:$D,'KPI Dashboard'!$B50,'KPI0 Assets reporting'!$F:$F,"IN")</f>
        <v>3</v>
      </c>
      <c r="D50" s="46">
        <f>SUMIF('KPI1 Fleet asset'!B:B,'KPI Dashboard'!B50,'KPI1 Fleet asset'!F:F)</f>
        <v>21</v>
      </c>
      <c r="E50" s="47">
        <f>SUMIFS(
'KPI0 Assets reporting'!$K:$K,
'KPI0 Assets reporting'!$D:$D,'KPI Dashboard'!$B50,'KPI0 Assets reporting'!$F:$F,"IN")</f>
        <v>4</v>
      </c>
      <c r="F50" s="47">
        <f>SUMIF('KPI1 Fleet asset'!$B:$B,'KPI Dashboard'!$B50,
'KPI1 Fleet asset'!$L:$L)</f>
        <v>31</v>
      </c>
      <c r="G50" s="46">
        <f>SUMIF('KPI0 Assets reporting'!$D:$D,'KPI Dashboard'!$B50,'KPI0 Assets reporting'!$I:$I)</f>
        <v>12</v>
      </c>
      <c r="H50" s="66">
        <f>SUMIF('KPI1 Fleet asset'!$B:$B,'KPI Dashboard'!$B50,'KPI1 Fleet asset'!$D:$D)</f>
        <v>96</v>
      </c>
      <c r="I50" s="70">
        <f t="shared" si="39"/>
        <v>0.25</v>
      </c>
      <c r="J50" s="71">
        <f t="shared" si="40"/>
        <v>0.32258064516129031</v>
      </c>
      <c r="K50" s="60">
        <f t="shared" si="41"/>
        <v>-0.66666666666666663</v>
      </c>
      <c r="L50" s="71">
        <f t="shared" si="42"/>
        <v>-0.67708333333333337</v>
      </c>
      <c r="M50" s="168"/>
      <c r="O50" s="104" t="s">
        <v>50</v>
      </c>
      <c r="P50" s="57">
        <f>SUMIF('KPI2 Drivers'!B:B,'KPI Dashboard'!O50,'KPI2 Drivers'!F:F)</f>
        <v>0</v>
      </c>
      <c r="Q50" s="47">
        <f>SUMIF('KPI2 Drivers'!B:B,'KPI Dashboard'!O50,'KPI2 Drivers'!L:L)</f>
        <v>0</v>
      </c>
      <c r="R50" s="58">
        <f>SUMIF('KPI2 Drivers'!B:B,'KPI Dashboard'!O50,'KPI2 Drivers'!D:D)</f>
        <v>8</v>
      </c>
      <c r="S50" s="57">
        <f>SUMIF('KPI2 Drivers'!B:B,'KPI Dashboard'!O50,'KPI2 Drivers'!E:E)</f>
        <v>0</v>
      </c>
      <c r="T50" s="126">
        <f>SUMIF('KPI2 Drivers'!B:B,'KPI Dashboard'!O50,'KPI2 Drivers'!M:M)</f>
        <v>0</v>
      </c>
      <c r="U50" s="94">
        <f t="shared" si="43"/>
        <v>0</v>
      </c>
      <c r="V50" s="95">
        <f t="shared" si="44"/>
        <v>-1</v>
      </c>
      <c r="X50" s="6" t="s">
        <v>50</v>
      </c>
      <c r="Y50" s="179">
        <f>VLOOKUP($X50,'KPI3 Maintenance'!$B:$AE,Y$10,0)</f>
        <v>0</v>
      </c>
      <c r="Z50" s="180">
        <f>VLOOKUP($X50,'KPI3 Maintenance'!$B:$AE,Z$10,0)</f>
        <v>0</v>
      </c>
      <c r="AA50" s="180">
        <f>VLOOKUP($X50,'KPI3 Maintenance'!$B:$AE,AA$10,0)</f>
        <v>0</v>
      </c>
      <c r="AB50" s="180">
        <f>VLOOKUP($X50,'KPI3 Maintenance'!$B:$AE,AB$10,0)</f>
        <v>0</v>
      </c>
      <c r="AC50" s="180">
        <f>VLOOKUP($X50,'KPI3 Maintenance'!$B:$AE,AC$10,0)</f>
        <v>0</v>
      </c>
      <c r="AD50" s="180">
        <f>VLOOKUP($X50,'KPI3 Maintenance'!$B:$AE,AD$10,0)</f>
        <v>0</v>
      </c>
      <c r="AE50" s="180">
        <f>VLOOKUP($X50,'KPI3 Maintenance'!$B:$AE,AE$10,0)</f>
        <v>0</v>
      </c>
      <c r="AF50" s="180">
        <f>VLOOKUP($X50,'KPI3 Maintenance'!$B:$AE,AF$10,0)</f>
        <v>0</v>
      </c>
      <c r="AG50" s="190">
        <f>VLOOKUP($X50,'KPI3 Maintenance'!$B:$AE,AG$10,0)</f>
        <v>0</v>
      </c>
      <c r="AH50"/>
    </row>
    <row r="51" spans="1:34">
      <c r="A51" s="1">
        <f t="shared" si="54"/>
        <v>5</v>
      </c>
      <c r="B51" s="168" t="s">
        <v>51</v>
      </c>
      <c r="C51" s="57">
        <f>SUMIFS('KPI0 Assets reporting'!$I:$I,'KPI0 Assets reporting'!$D:$D,'KPI Dashboard'!$B51,'KPI0 Assets reporting'!$F:$F,"IN")</f>
        <v>42</v>
      </c>
      <c r="D51" s="46">
        <f>SUMIF('KPI1 Fleet asset'!B:B,'KPI Dashboard'!B51,'KPI1 Fleet asset'!F:F)</f>
        <v>342</v>
      </c>
      <c r="E51" s="47">
        <f>SUMIFS(
'KPI0 Assets reporting'!$K:$K,
'KPI0 Assets reporting'!$D:$D,'KPI Dashboard'!$B51,'KPI0 Assets reporting'!$F:$F,"IN")</f>
        <v>50</v>
      </c>
      <c r="F51" s="47">
        <f>SUMIF('KPI1 Fleet asset'!$B:$B,'KPI Dashboard'!$B51,
'KPI1 Fleet asset'!$L:$L)</f>
        <v>349</v>
      </c>
      <c r="G51" s="46">
        <f>SUMIF('KPI0 Assets reporting'!$D:$D,'KPI Dashboard'!$B51,'KPI0 Assets reporting'!$I:$I)</f>
        <v>46</v>
      </c>
      <c r="H51" s="66">
        <f>SUMIF('KPI1 Fleet asset'!$B:$B,'KPI Dashboard'!$B51,'KPI1 Fleet asset'!$D:$D)</f>
        <v>368</v>
      </c>
      <c r="I51" s="70">
        <f t="shared" si="39"/>
        <v>0.16</v>
      </c>
      <c r="J51" s="71">
        <f t="shared" si="40"/>
        <v>2.0057306590257881E-2</v>
      </c>
      <c r="K51" s="60">
        <f t="shared" si="41"/>
        <v>8.6956521739130432E-2</v>
      </c>
      <c r="L51" s="71">
        <f t="shared" si="42"/>
        <v>-5.1630434782608696E-2</v>
      </c>
      <c r="M51" s="168" t="s">
        <v>126</v>
      </c>
      <c r="O51" s="104" t="s">
        <v>51</v>
      </c>
      <c r="P51" s="57">
        <f>SUMIF('KPI2 Drivers'!B:B,'KPI Dashboard'!O51,'KPI2 Drivers'!F:F)</f>
        <v>0</v>
      </c>
      <c r="Q51" s="47">
        <f>SUMIF('KPI2 Drivers'!B:B,'KPI Dashboard'!O51,'KPI2 Drivers'!L:L)</f>
        <v>0</v>
      </c>
      <c r="R51" s="58">
        <f>SUMIF('KPI2 Drivers'!B:B,'KPI Dashboard'!O51,'KPI2 Drivers'!D:D)</f>
        <v>85</v>
      </c>
      <c r="S51" s="57">
        <f>SUMIF('KPI2 Drivers'!B:B,'KPI Dashboard'!O51,'KPI2 Drivers'!E:E)</f>
        <v>0</v>
      </c>
      <c r="T51" s="126">
        <f>SUMIF('KPI2 Drivers'!B:B,'KPI Dashboard'!O51,'KPI2 Drivers'!M:M)</f>
        <v>0</v>
      </c>
      <c r="U51" s="94">
        <f t="shared" si="43"/>
        <v>0</v>
      </c>
      <c r="V51" s="95">
        <f t="shared" si="44"/>
        <v>-1</v>
      </c>
      <c r="X51" s="6" t="s">
        <v>51</v>
      </c>
      <c r="Y51" s="179">
        <f>VLOOKUP($X51,'KPI3 Maintenance'!$B:$AE,Y$10,0)</f>
        <v>0</v>
      </c>
      <c r="Z51" s="180">
        <f>VLOOKUP($X51,'KPI3 Maintenance'!$B:$AE,Z$10,0)</f>
        <v>0</v>
      </c>
      <c r="AA51" s="180">
        <f>VLOOKUP($X51,'KPI3 Maintenance'!$B:$AE,AA$10,0)</f>
        <v>0</v>
      </c>
      <c r="AB51" s="180">
        <f>VLOOKUP($X51,'KPI3 Maintenance'!$B:$AE,AB$10,0)</f>
        <v>0</v>
      </c>
      <c r="AC51" s="180">
        <f>VLOOKUP($X51,'KPI3 Maintenance'!$B:$AE,AC$10,0)</f>
        <v>0</v>
      </c>
      <c r="AD51" s="180">
        <f>VLOOKUP($X51,'KPI3 Maintenance'!$B:$AE,AD$10,0)</f>
        <v>0</v>
      </c>
      <c r="AE51" s="180">
        <f>VLOOKUP($X51,'KPI3 Maintenance'!$B:$AE,AE$10,0)</f>
        <v>0</v>
      </c>
      <c r="AF51" s="180">
        <f>VLOOKUP($X51,'KPI3 Maintenance'!$B:$AE,AF$10,0)</f>
        <v>0</v>
      </c>
      <c r="AG51" s="190">
        <f>VLOOKUP($X51,'KPI3 Maintenance'!$B:$AE,AG$10,0)</f>
        <v>0</v>
      </c>
      <c r="AH51"/>
    </row>
    <row r="52" spans="1:34">
      <c r="A52" s="1">
        <f t="shared" si="54"/>
        <v>6</v>
      </c>
      <c r="B52" s="168" t="s">
        <v>52</v>
      </c>
      <c r="C52" s="57">
        <f>SUMIFS('KPI0 Assets reporting'!$I:$I,'KPI0 Assets reporting'!$D:$D,'KPI Dashboard'!$B52,'KPI0 Assets reporting'!$F:$F,"IN")</f>
        <v>50</v>
      </c>
      <c r="D52" s="46">
        <f>SUMIF('KPI1 Fleet asset'!B:B,'KPI Dashboard'!B52,'KPI1 Fleet asset'!F:F)</f>
        <v>356</v>
      </c>
      <c r="E52" s="47">
        <f>SUMIFS(
'KPI0 Assets reporting'!$K:$K,
'KPI0 Assets reporting'!$D:$D,'KPI Dashboard'!$B52,'KPI0 Assets reporting'!$F:$F,"IN")</f>
        <v>51</v>
      </c>
      <c r="F52" s="47">
        <f>SUMIF('KPI1 Fleet asset'!$B:$B,'KPI Dashboard'!$B52,
'KPI1 Fleet asset'!$L:$L)</f>
        <v>383</v>
      </c>
      <c r="G52" s="46">
        <f>SUMIF('KPI0 Assets reporting'!$D:$D,'KPI Dashboard'!$B52,'KPI0 Assets reporting'!$I:$I)</f>
        <v>54</v>
      </c>
      <c r="H52" s="66">
        <f>SUMIF('KPI1 Fleet asset'!$B:$B,'KPI Dashboard'!$B52,'KPI1 Fleet asset'!$D:$D)</f>
        <v>432</v>
      </c>
      <c r="I52" s="70">
        <f t="shared" si="39"/>
        <v>1.9607843137254902E-2</v>
      </c>
      <c r="J52" s="71">
        <f t="shared" si="40"/>
        <v>7.0496083550913843E-2</v>
      </c>
      <c r="K52" s="60">
        <f t="shared" si="41"/>
        <v>-5.5555555555555552E-2</v>
      </c>
      <c r="L52" s="71">
        <f t="shared" si="42"/>
        <v>-0.11342592592592593</v>
      </c>
      <c r="M52" s="168" t="s">
        <v>126</v>
      </c>
      <c r="O52" s="104" t="s">
        <v>52</v>
      </c>
      <c r="P52" s="57">
        <f>SUMIF('KPI2 Drivers'!B:B,'KPI Dashboard'!O52,'KPI2 Drivers'!F:F)</f>
        <v>0</v>
      </c>
      <c r="Q52" s="47">
        <f>SUMIF('KPI2 Drivers'!B:B,'KPI Dashboard'!O52,'KPI2 Drivers'!L:L)</f>
        <v>26</v>
      </c>
      <c r="R52" s="58">
        <f>SUMIF('KPI2 Drivers'!B:B,'KPI Dashboard'!O52,'KPI2 Drivers'!D:D)</f>
        <v>28</v>
      </c>
      <c r="S52" s="57">
        <f>SUMIF('KPI2 Drivers'!B:B,'KPI Dashboard'!O52,'KPI2 Drivers'!E:E)</f>
        <v>0</v>
      </c>
      <c r="T52" s="126">
        <f>SUMIF('KPI2 Drivers'!B:B,'KPI Dashboard'!O52,'KPI2 Drivers'!M:M)</f>
        <v>0</v>
      </c>
      <c r="U52" s="94">
        <f t="shared" si="43"/>
        <v>1</v>
      </c>
      <c r="V52" s="95">
        <f t="shared" si="44"/>
        <v>-7.1428571428571425E-2</v>
      </c>
      <c r="X52" s="6" t="s">
        <v>52</v>
      </c>
      <c r="Y52" s="179">
        <f>VLOOKUP($X52,'KPI3 Maintenance'!$B:$AE,Y$10,0)</f>
        <v>0</v>
      </c>
      <c r="Z52" s="180">
        <f>VLOOKUP($X52,'KPI3 Maintenance'!$B:$AE,Z$10,0)</f>
        <v>0.04</v>
      </c>
      <c r="AA52" s="180">
        <f>VLOOKUP($X52,'KPI3 Maintenance'!$B:$AE,AA$10,0)</f>
        <v>3.9215686274509803E-2</v>
      </c>
      <c r="AB52" s="180">
        <f>VLOOKUP($X52,'KPI3 Maintenance'!$B:$AE,AB$10,0)</f>
        <v>1.9607843137254902E-2</v>
      </c>
      <c r="AC52" s="180">
        <f>VLOOKUP($X52,'KPI3 Maintenance'!$B:$AE,AC$10,0)</f>
        <v>0</v>
      </c>
      <c r="AD52" s="180">
        <f>VLOOKUP($X52,'KPI3 Maintenance'!$B:$AE,AD$10,0)</f>
        <v>0</v>
      </c>
      <c r="AE52" s="180">
        <f>VLOOKUP($X52,'KPI3 Maintenance'!$B:$AE,AE$10,0)</f>
        <v>0</v>
      </c>
      <c r="AF52" s="180">
        <f>VLOOKUP($X52,'KPI3 Maintenance'!$B:$AE,AF$10,0)</f>
        <v>0</v>
      </c>
      <c r="AG52" s="190">
        <f>VLOOKUP($X52,'KPI3 Maintenance'!$B:$AE,AG$10,0)</f>
        <v>0</v>
      </c>
      <c r="AH52"/>
    </row>
    <row r="53" spans="1:34">
      <c r="A53" s="1">
        <f t="shared" si="54"/>
        <v>7</v>
      </c>
      <c r="B53" s="168" t="s">
        <v>53</v>
      </c>
      <c r="C53" s="57">
        <f>SUMIFS('KPI0 Assets reporting'!$I:$I,'KPI0 Assets reporting'!$D:$D,'KPI Dashboard'!$B53,'KPI0 Assets reporting'!$F:$F,"IN")</f>
        <v>54</v>
      </c>
      <c r="D53" s="46">
        <f>SUMIF('KPI1 Fleet asset'!B:B,'KPI Dashboard'!B53,'KPI1 Fleet asset'!F:F)</f>
        <v>362</v>
      </c>
      <c r="E53" s="47">
        <f>SUMIFS(
'KPI0 Assets reporting'!$K:$K,
'KPI0 Assets reporting'!$D:$D,'KPI Dashboard'!$B53,'KPI0 Assets reporting'!$F:$F,"IN")</f>
        <v>54</v>
      </c>
      <c r="F53" s="47">
        <f>SUMIF('KPI1 Fleet asset'!$B:$B,'KPI Dashboard'!$B53,
'KPI1 Fleet asset'!$L:$L)</f>
        <v>542</v>
      </c>
      <c r="G53" s="46">
        <f>SUMIF('KPI0 Assets reporting'!$D:$D,'KPI Dashboard'!$B53,'KPI0 Assets reporting'!$I:$I)</f>
        <v>54</v>
      </c>
      <c r="H53" s="66">
        <f>SUMIF('KPI1 Fleet asset'!$B:$B,'KPI Dashboard'!$B53,'KPI1 Fleet asset'!$D:$D)</f>
        <v>432</v>
      </c>
      <c r="I53" s="70">
        <f t="shared" si="39"/>
        <v>0</v>
      </c>
      <c r="J53" s="71">
        <f t="shared" si="40"/>
        <v>0.33210332103321033</v>
      </c>
      <c r="K53" s="60">
        <f t="shared" si="41"/>
        <v>0</v>
      </c>
      <c r="L53" s="71">
        <f t="shared" si="42"/>
        <v>0.25462962962962965</v>
      </c>
      <c r="M53" s="168" t="s">
        <v>126</v>
      </c>
      <c r="O53" s="104" t="s">
        <v>53</v>
      </c>
      <c r="P53" s="57">
        <f>SUMIF('KPI2 Drivers'!B:B,'KPI Dashboard'!O53,'KPI2 Drivers'!F:F)</f>
        <v>0</v>
      </c>
      <c r="Q53" s="47">
        <f>SUMIF('KPI2 Drivers'!B:B,'KPI Dashboard'!O53,'KPI2 Drivers'!L:L)</f>
        <v>0</v>
      </c>
      <c r="R53" s="58">
        <f>SUMIF('KPI2 Drivers'!B:B,'KPI Dashboard'!O53,'KPI2 Drivers'!D:D)</f>
        <v>74</v>
      </c>
      <c r="S53" s="57">
        <f>SUMIF('KPI2 Drivers'!B:B,'KPI Dashboard'!O53,'KPI2 Drivers'!E:E)</f>
        <v>0</v>
      </c>
      <c r="T53" s="126">
        <f>SUMIF('KPI2 Drivers'!B:B,'KPI Dashboard'!O53,'KPI2 Drivers'!M:M)</f>
        <v>0</v>
      </c>
      <c r="U53" s="94">
        <f t="shared" si="43"/>
        <v>0</v>
      </c>
      <c r="V53" s="95">
        <f t="shared" si="44"/>
        <v>-1</v>
      </c>
      <c r="X53" s="6" t="s">
        <v>53</v>
      </c>
      <c r="Y53" s="179">
        <f>VLOOKUP($X53,'KPI3 Maintenance'!$B:$AE,Y$10,0)</f>
        <v>0</v>
      </c>
      <c r="Z53" s="180">
        <f>VLOOKUP($X53,'KPI3 Maintenance'!$B:$AE,Z$10,0)</f>
        <v>0</v>
      </c>
      <c r="AA53" s="180">
        <f>VLOOKUP($X53,'KPI3 Maintenance'!$B:$AE,AA$10,0)</f>
        <v>0</v>
      </c>
      <c r="AB53" s="180">
        <f>VLOOKUP($X53,'KPI3 Maintenance'!$B:$AE,AB$10,0)</f>
        <v>0</v>
      </c>
      <c r="AC53" s="180">
        <f>VLOOKUP($X53,'KPI3 Maintenance'!$B:$AE,AC$10,0)</f>
        <v>0</v>
      </c>
      <c r="AD53" s="180">
        <f>VLOOKUP($X53,'KPI3 Maintenance'!$B:$AE,AD$10,0)</f>
        <v>0</v>
      </c>
      <c r="AE53" s="180">
        <f>VLOOKUP($X53,'KPI3 Maintenance'!$B:$AE,AE$10,0)</f>
        <v>0</v>
      </c>
      <c r="AF53" s="180">
        <f>VLOOKUP($X53,'KPI3 Maintenance'!$B:$AE,AF$10,0)</f>
        <v>0</v>
      </c>
      <c r="AG53" s="190">
        <f>VLOOKUP($X53,'KPI3 Maintenance'!$B:$AE,AG$10,0)</f>
        <v>0</v>
      </c>
      <c r="AH53"/>
    </row>
    <row r="54" spans="1:34">
      <c r="A54" s="1">
        <f t="shared" si="54"/>
        <v>8</v>
      </c>
      <c r="B54" s="168" t="s">
        <v>54</v>
      </c>
      <c r="C54" s="57">
        <f>SUMIFS('KPI0 Assets reporting'!$I:$I,'KPI0 Assets reporting'!$D:$D,'KPI Dashboard'!$B54,'KPI0 Assets reporting'!$F:$F,"IN")</f>
        <v>22</v>
      </c>
      <c r="D54" s="46">
        <f>SUMIF('KPI1 Fleet asset'!B:B,'KPI Dashboard'!B54,'KPI1 Fleet asset'!F:F)</f>
        <v>151</v>
      </c>
      <c r="E54" s="47">
        <f>SUMIFS(
'KPI0 Assets reporting'!$K:$K,
'KPI0 Assets reporting'!$D:$D,'KPI Dashboard'!$B54,'KPI0 Assets reporting'!$F:$F,"IN")</f>
        <v>23</v>
      </c>
      <c r="F54" s="47">
        <f>SUMIF('KPI1 Fleet asset'!$B:$B,'KPI Dashboard'!$B54,
'KPI1 Fleet asset'!$L:$L)</f>
        <v>160</v>
      </c>
      <c r="G54" s="46">
        <f>SUMIF('KPI0 Assets reporting'!$D:$D,'KPI Dashboard'!$B54,'KPI0 Assets reporting'!$I:$I)</f>
        <v>124</v>
      </c>
      <c r="H54" s="66">
        <f>SUMIF('KPI1 Fleet asset'!$B:$B,'KPI Dashboard'!$B54,'KPI1 Fleet asset'!$D:$D)</f>
        <v>992</v>
      </c>
      <c r="I54" s="70">
        <f t="shared" si="39"/>
        <v>4.3478260869565216E-2</v>
      </c>
      <c r="J54" s="71">
        <f t="shared" si="40"/>
        <v>5.6250000000000001E-2</v>
      </c>
      <c r="K54" s="60">
        <f t="shared" si="41"/>
        <v>-0.81451612903225812</v>
      </c>
      <c r="L54" s="71">
        <f t="shared" si="42"/>
        <v>-0.83870967741935487</v>
      </c>
      <c r="M54" s="168"/>
      <c r="O54" s="104" t="s">
        <v>54</v>
      </c>
      <c r="P54" s="57">
        <f>SUMIF('KPI2 Drivers'!B:B,'KPI Dashboard'!O54,'KPI2 Drivers'!F:F)</f>
        <v>0</v>
      </c>
      <c r="Q54" s="47">
        <f>SUMIF('KPI2 Drivers'!B:B,'KPI Dashboard'!O54,'KPI2 Drivers'!L:L)</f>
        <v>0</v>
      </c>
      <c r="R54" s="58">
        <f>SUMIF('KPI2 Drivers'!B:B,'KPI Dashboard'!O54,'KPI2 Drivers'!D:D)</f>
        <v>14</v>
      </c>
      <c r="S54" s="57">
        <f>SUMIF('KPI2 Drivers'!B:B,'KPI Dashboard'!O54,'KPI2 Drivers'!E:E)</f>
        <v>0</v>
      </c>
      <c r="T54" s="126">
        <f>SUMIF('KPI2 Drivers'!B:B,'KPI Dashboard'!O54,'KPI2 Drivers'!M:M)</f>
        <v>0</v>
      </c>
      <c r="U54" s="94">
        <f t="shared" si="43"/>
        <v>0</v>
      </c>
      <c r="V54" s="95">
        <f t="shared" si="44"/>
        <v>-1</v>
      </c>
      <c r="X54" s="6" t="s">
        <v>54</v>
      </c>
      <c r="Y54" s="179">
        <f>VLOOKUP($X54,'KPI3 Maintenance'!$B:$AE,Y$10,0)</f>
        <v>0</v>
      </c>
      <c r="Z54" s="180">
        <f>VLOOKUP($X54,'KPI3 Maintenance'!$B:$AE,Z$10,0)</f>
        <v>0</v>
      </c>
      <c r="AA54" s="180">
        <f>VLOOKUP($X54,'KPI3 Maintenance'!$B:$AE,AA$10,0)</f>
        <v>0</v>
      </c>
      <c r="AB54" s="180">
        <f>VLOOKUP($X54,'KPI3 Maintenance'!$B:$AE,AB$10,0)</f>
        <v>0</v>
      </c>
      <c r="AC54" s="180">
        <f>VLOOKUP($X54,'KPI3 Maintenance'!$B:$AE,AC$10,0)</f>
        <v>0</v>
      </c>
      <c r="AD54" s="180">
        <f>VLOOKUP($X54,'KPI3 Maintenance'!$B:$AE,AD$10,0)</f>
        <v>0</v>
      </c>
      <c r="AE54" s="180">
        <f>VLOOKUP($X54,'KPI3 Maintenance'!$B:$AE,AE$10,0)</f>
        <v>0</v>
      </c>
      <c r="AF54" s="180">
        <f>VLOOKUP($X54,'KPI3 Maintenance'!$B:$AE,AF$10,0)</f>
        <v>0</v>
      </c>
      <c r="AG54" s="190">
        <f>VLOOKUP($X54,'KPI3 Maintenance'!$B:$AE,AG$10,0)</f>
        <v>0</v>
      </c>
      <c r="AH54"/>
    </row>
    <row r="55" spans="1:34">
      <c r="A55" s="1">
        <f t="shared" si="54"/>
        <v>9</v>
      </c>
      <c r="B55" s="168" t="s">
        <v>55</v>
      </c>
      <c r="C55" s="57">
        <f>SUMIFS('KPI0 Assets reporting'!$I:$I,'KPI0 Assets reporting'!$D:$D,'KPI Dashboard'!$B55,'KPI0 Assets reporting'!$F:$F,"IN")</f>
        <v>66</v>
      </c>
      <c r="D55" s="46">
        <f>SUMIF('KPI1 Fleet asset'!B:B,'KPI Dashboard'!B55,'KPI1 Fleet asset'!F:F)</f>
        <v>446</v>
      </c>
      <c r="E55" s="47">
        <f>SUMIFS(
'KPI0 Assets reporting'!$K:$K,
'KPI0 Assets reporting'!$D:$D,'KPI Dashboard'!$B55,'KPI0 Assets reporting'!$F:$F,"IN")</f>
        <v>66</v>
      </c>
      <c r="F55" s="47">
        <f>SUMIF('KPI1 Fleet asset'!$B:$B,'KPI Dashboard'!$B55,
'KPI1 Fleet asset'!$L:$L)</f>
        <v>446</v>
      </c>
      <c r="G55" s="46">
        <f>SUMIF('KPI0 Assets reporting'!$D:$D,'KPI Dashboard'!$B55,'KPI0 Assets reporting'!$I:$I)</f>
        <v>81</v>
      </c>
      <c r="H55" s="66">
        <f>SUMIF('KPI1 Fleet asset'!$B:$B,'KPI Dashboard'!$B55,'KPI1 Fleet asset'!$D:$D)</f>
        <v>648</v>
      </c>
      <c r="I55" s="70">
        <f t="shared" si="39"/>
        <v>0</v>
      </c>
      <c r="J55" s="71">
        <f t="shared" si="40"/>
        <v>0</v>
      </c>
      <c r="K55" s="60">
        <f t="shared" si="41"/>
        <v>-0.18518518518518517</v>
      </c>
      <c r="L55" s="71">
        <f t="shared" si="42"/>
        <v>-0.31172839506172839</v>
      </c>
      <c r="M55" s="168"/>
      <c r="O55" s="104" t="s">
        <v>55</v>
      </c>
      <c r="P55" s="57">
        <f>SUMIF('KPI2 Drivers'!B:B,'KPI Dashboard'!O55,'KPI2 Drivers'!F:F)</f>
        <v>0</v>
      </c>
      <c r="Q55" s="47">
        <f>SUMIF('KPI2 Drivers'!B:B,'KPI Dashboard'!O55,'KPI2 Drivers'!L:L)</f>
        <v>1</v>
      </c>
      <c r="R55" s="58">
        <f>SUMIF('KPI2 Drivers'!B:B,'KPI Dashboard'!O55,'KPI2 Drivers'!D:D)</f>
        <v>68</v>
      </c>
      <c r="S55" s="57">
        <f>SUMIF('KPI2 Drivers'!B:B,'KPI Dashboard'!O55,'KPI2 Drivers'!E:E)</f>
        <v>0</v>
      </c>
      <c r="T55" s="126">
        <f>SUMIF('KPI2 Drivers'!B:B,'KPI Dashboard'!O55,'KPI2 Drivers'!M:M)</f>
        <v>0</v>
      </c>
      <c r="U55" s="94">
        <f t="shared" si="43"/>
        <v>1</v>
      </c>
      <c r="V55" s="95">
        <f t="shared" si="44"/>
        <v>-0.98529411764705888</v>
      </c>
      <c r="X55" s="6" t="s">
        <v>55</v>
      </c>
      <c r="Y55" s="179">
        <f>VLOOKUP($X55,'KPI3 Maintenance'!$B:$AE,Y$10,0)</f>
        <v>0</v>
      </c>
      <c r="Z55" s="180">
        <f>VLOOKUP($X55,'KPI3 Maintenance'!$B:$AE,Z$10,0)</f>
        <v>0</v>
      </c>
      <c r="AA55" s="180">
        <f>VLOOKUP($X55,'KPI3 Maintenance'!$B:$AE,AA$10,0)</f>
        <v>0</v>
      </c>
      <c r="AB55" s="180">
        <f>VLOOKUP($X55,'KPI3 Maintenance'!$B:$AE,AB$10,0)</f>
        <v>0</v>
      </c>
      <c r="AC55" s="180">
        <f>VLOOKUP($X55,'KPI3 Maintenance'!$B:$AE,AC$10,0)</f>
        <v>0</v>
      </c>
      <c r="AD55" s="180">
        <f>VLOOKUP($X55,'KPI3 Maintenance'!$B:$AE,AD$10,0)</f>
        <v>0</v>
      </c>
      <c r="AE55" s="180">
        <f>VLOOKUP($X55,'KPI3 Maintenance'!$B:$AE,AE$10,0)</f>
        <v>0</v>
      </c>
      <c r="AF55" s="180">
        <f>VLOOKUP($X55,'KPI3 Maintenance'!$B:$AE,AF$10,0)</f>
        <v>0</v>
      </c>
      <c r="AG55" s="190">
        <f>VLOOKUP($X55,'KPI3 Maintenance'!$B:$AE,AG$10,0)</f>
        <v>0</v>
      </c>
      <c r="AH55"/>
    </row>
    <row r="56" spans="1:34">
      <c r="A56" s="1">
        <f t="shared" si="54"/>
        <v>10</v>
      </c>
      <c r="B56" s="168" t="s">
        <v>56</v>
      </c>
      <c r="C56" s="57">
        <f>SUMIFS('KPI0 Assets reporting'!$I:$I,'KPI0 Assets reporting'!$D:$D,'KPI Dashboard'!$B56,'KPI0 Assets reporting'!$F:$F,"IN")</f>
        <v>12</v>
      </c>
      <c r="D56" s="46">
        <f>SUMIF('KPI1 Fleet asset'!B:B,'KPI Dashboard'!B56,'KPI1 Fleet asset'!F:F)</f>
        <v>83</v>
      </c>
      <c r="E56" s="47">
        <f>SUMIFS(
'KPI0 Assets reporting'!$K:$K,
'KPI0 Assets reporting'!$D:$D,'KPI Dashboard'!$B56,'KPI0 Assets reporting'!$F:$F,"IN")</f>
        <v>12</v>
      </c>
      <c r="F56" s="47">
        <f>SUMIF('KPI1 Fleet asset'!$B:$B,'KPI Dashboard'!$B56,
'KPI1 Fleet asset'!$L:$L)</f>
        <v>84</v>
      </c>
      <c r="G56" s="46">
        <f>SUMIF('KPI0 Assets reporting'!$D:$D,'KPI Dashboard'!$B56,'KPI0 Assets reporting'!$I:$I)</f>
        <v>55</v>
      </c>
      <c r="H56" s="66">
        <f>SUMIF('KPI1 Fleet asset'!$B:$B,'KPI Dashboard'!$B56,'KPI1 Fleet asset'!$D:$D)</f>
        <v>440</v>
      </c>
      <c r="I56" s="70">
        <f t="shared" si="39"/>
        <v>0</v>
      </c>
      <c r="J56" s="71">
        <f t="shared" si="40"/>
        <v>1.1904761904761904E-2</v>
      </c>
      <c r="K56" s="60">
        <f t="shared" si="41"/>
        <v>-0.78181818181818186</v>
      </c>
      <c r="L56" s="71">
        <f t="shared" si="42"/>
        <v>-0.80909090909090908</v>
      </c>
      <c r="M56" s="168"/>
      <c r="O56" s="104" t="s">
        <v>56</v>
      </c>
      <c r="P56" s="57">
        <f>SUMIF('KPI2 Drivers'!B:B,'KPI Dashboard'!O56,'KPI2 Drivers'!F:F)</f>
        <v>0</v>
      </c>
      <c r="Q56" s="47">
        <f>SUMIF('KPI2 Drivers'!B:B,'KPI Dashboard'!O56,'KPI2 Drivers'!L:L)</f>
        <v>1</v>
      </c>
      <c r="R56" s="58">
        <f>SUMIF('KPI2 Drivers'!B:B,'KPI Dashboard'!O56,'KPI2 Drivers'!D:D)</f>
        <v>61</v>
      </c>
      <c r="S56" s="57">
        <f>SUMIF('KPI2 Drivers'!B:B,'KPI Dashboard'!O56,'KPI2 Drivers'!E:E)</f>
        <v>0</v>
      </c>
      <c r="T56" s="126">
        <f>SUMIF('KPI2 Drivers'!B:B,'KPI Dashboard'!O56,'KPI2 Drivers'!M:M)</f>
        <v>0</v>
      </c>
      <c r="U56" s="94">
        <f t="shared" si="43"/>
        <v>1</v>
      </c>
      <c r="V56" s="95">
        <f t="shared" si="44"/>
        <v>-0.98360655737704916</v>
      </c>
      <c r="X56" s="6" t="s">
        <v>56</v>
      </c>
      <c r="Y56" s="179">
        <f>VLOOKUP($X56,'KPI3 Maintenance'!$B:$AE,Y$10,0)</f>
        <v>0</v>
      </c>
      <c r="Z56" s="180">
        <f>VLOOKUP($X56,'KPI3 Maintenance'!$B:$AE,Z$10,0)</f>
        <v>0</v>
      </c>
      <c r="AA56" s="180">
        <f>VLOOKUP($X56,'KPI3 Maintenance'!$B:$AE,AA$10,0)</f>
        <v>0</v>
      </c>
      <c r="AB56" s="180">
        <f>VLOOKUP($X56,'KPI3 Maintenance'!$B:$AE,AB$10,0)</f>
        <v>0</v>
      </c>
      <c r="AC56" s="180">
        <f>VLOOKUP($X56,'KPI3 Maintenance'!$B:$AE,AC$10,0)</f>
        <v>0</v>
      </c>
      <c r="AD56" s="180">
        <f>VLOOKUP($X56,'KPI3 Maintenance'!$B:$AE,AD$10,0)</f>
        <v>0</v>
      </c>
      <c r="AE56" s="180">
        <f>VLOOKUP($X56,'KPI3 Maintenance'!$B:$AE,AE$10,0)</f>
        <v>0</v>
      </c>
      <c r="AF56" s="180">
        <f>VLOOKUP($X56,'KPI3 Maintenance'!$B:$AE,AF$10,0)</f>
        <v>0</v>
      </c>
      <c r="AG56" s="190">
        <f>VLOOKUP($X56,'KPI3 Maintenance'!$B:$AE,AG$10,0)</f>
        <v>0</v>
      </c>
      <c r="AH56"/>
    </row>
    <row r="57" spans="1:34">
      <c r="A57" s="1">
        <f t="shared" si="54"/>
        <v>11</v>
      </c>
      <c r="B57" s="168" t="s">
        <v>57</v>
      </c>
      <c r="C57" s="57">
        <f>SUMIFS('KPI0 Assets reporting'!$I:$I,'KPI0 Assets reporting'!$D:$D,'KPI Dashboard'!$B57,'KPI0 Assets reporting'!$F:$F,"IN")</f>
        <v>0</v>
      </c>
      <c r="D57" s="46">
        <f>SUMIF('KPI1 Fleet asset'!B:B,'KPI Dashboard'!B57,'KPI1 Fleet asset'!F:F)</f>
        <v>0</v>
      </c>
      <c r="E57" s="47">
        <f>SUMIFS(
'KPI0 Assets reporting'!$K:$K,
'KPI0 Assets reporting'!$D:$D,'KPI Dashboard'!$B57,'KPI0 Assets reporting'!$F:$F,"IN")</f>
        <v>0</v>
      </c>
      <c r="F57" s="47">
        <f>SUMIF('KPI1 Fleet asset'!$B:$B,'KPI Dashboard'!$B57,
'KPI1 Fleet asset'!$L:$L)</f>
        <v>0</v>
      </c>
      <c r="G57" s="46">
        <f>SUMIF('KPI0 Assets reporting'!$D:$D,'KPI Dashboard'!$B57,'KPI0 Assets reporting'!$I:$I)</f>
        <v>9</v>
      </c>
      <c r="H57" s="66">
        <f>SUMIF('KPI1 Fleet asset'!$B:$B,'KPI Dashboard'!$B57,'KPI1 Fleet asset'!$D:$D)</f>
        <v>72</v>
      </c>
      <c r="I57" s="70">
        <f t="shared" si="39"/>
        <v>0</v>
      </c>
      <c r="J57" s="71">
        <f t="shared" si="40"/>
        <v>0</v>
      </c>
      <c r="K57" s="60">
        <f t="shared" si="41"/>
        <v>-1</v>
      </c>
      <c r="L57" s="71">
        <f t="shared" si="42"/>
        <v>-1</v>
      </c>
      <c r="M57" s="168" t="s">
        <v>121</v>
      </c>
      <c r="O57" s="104" t="s">
        <v>57</v>
      </c>
      <c r="P57" s="57">
        <f>SUMIF('KPI2 Drivers'!B:B,'KPI Dashboard'!O57,'KPI2 Drivers'!F:F)</f>
        <v>0</v>
      </c>
      <c r="Q57" s="47">
        <f>SUMIF('KPI2 Drivers'!B:B,'KPI Dashboard'!O57,'KPI2 Drivers'!L:L)</f>
        <v>0</v>
      </c>
      <c r="R57" s="58">
        <f>SUMIF('KPI2 Drivers'!B:B,'KPI Dashboard'!O57,'KPI2 Drivers'!D:D)</f>
        <v>0</v>
      </c>
      <c r="S57" s="57">
        <f>SUMIF('KPI2 Drivers'!B:B,'KPI Dashboard'!O57,'KPI2 Drivers'!E:E)</f>
        <v>0</v>
      </c>
      <c r="T57" s="126">
        <f>SUMIF('KPI2 Drivers'!B:B,'KPI Dashboard'!O57,'KPI2 Drivers'!M:M)</f>
        <v>0</v>
      </c>
      <c r="U57" s="94">
        <f t="shared" si="43"/>
        <v>0</v>
      </c>
      <c r="V57" s="95">
        <f t="shared" si="44"/>
        <v>0</v>
      </c>
      <c r="X57" s="6" t="s">
        <v>57</v>
      </c>
      <c r="Y57" s="179">
        <f>VLOOKUP($X57,'KPI3 Maintenance'!$B:$AE,Y$10,0)</f>
        <v>0</v>
      </c>
      <c r="Z57" s="180">
        <f>VLOOKUP($X57,'KPI3 Maintenance'!$B:$AE,Z$10,0)</f>
        <v>0</v>
      </c>
      <c r="AA57" s="180">
        <f>VLOOKUP($X57,'KPI3 Maintenance'!$B:$AE,AA$10,0)</f>
        <v>0</v>
      </c>
      <c r="AB57" s="180">
        <f>VLOOKUP($X57,'KPI3 Maintenance'!$B:$AE,AB$10,0)</f>
        <v>0</v>
      </c>
      <c r="AC57" s="180">
        <f>VLOOKUP($X57,'KPI3 Maintenance'!$B:$AE,AC$10,0)</f>
        <v>0</v>
      </c>
      <c r="AD57" s="180">
        <f>VLOOKUP($X57,'KPI3 Maintenance'!$B:$AE,AD$10,0)</f>
        <v>0</v>
      </c>
      <c r="AE57" s="180">
        <f>VLOOKUP($X57,'KPI3 Maintenance'!$B:$AE,AE$10,0)</f>
        <v>0</v>
      </c>
      <c r="AF57" s="180">
        <f>VLOOKUP($X57,'KPI3 Maintenance'!$B:$AE,AF$10,0)</f>
        <v>0</v>
      </c>
      <c r="AG57" s="190">
        <f>VLOOKUP($X57,'KPI3 Maintenance'!$B:$AE,AG$10,0)</f>
        <v>0</v>
      </c>
      <c r="AH57"/>
    </row>
    <row r="58" spans="1:34" ht="15" thickBot="1">
      <c r="A58" s="1">
        <f t="shared" si="54"/>
        <v>12</v>
      </c>
      <c r="B58" s="169" t="s">
        <v>58</v>
      </c>
      <c r="C58" s="50">
        <f>SUMIFS('KPI0 Assets reporting'!$I:$I,'KPI0 Assets reporting'!$D:$D,'KPI Dashboard'!$B58,'KPI0 Assets reporting'!$F:$F,"IN")</f>
        <v>13</v>
      </c>
      <c r="D58" s="51">
        <f>SUMIF('KPI1 Fleet asset'!B:B,'KPI Dashboard'!B58,'KPI1 Fleet asset'!F:F)</f>
        <v>78</v>
      </c>
      <c r="E58" s="59">
        <f>SUMIFS(
'KPI0 Assets reporting'!$K:$K,
'KPI0 Assets reporting'!$D:$D,'KPI Dashboard'!$B58,'KPI0 Assets reporting'!$F:$F,"IN")</f>
        <v>13</v>
      </c>
      <c r="F58" s="59">
        <f>SUMIF('KPI1 Fleet asset'!$B:$B,'KPI Dashboard'!$B58,
'KPI1 Fleet asset'!$L:$L)</f>
        <v>104</v>
      </c>
      <c r="G58" s="51">
        <f>SUMIF('KPI0 Assets reporting'!$D:$D,'KPI Dashboard'!$B58,'KPI0 Assets reporting'!$I:$I)</f>
        <v>59</v>
      </c>
      <c r="H58" s="64">
        <f>SUMIF('KPI1 Fleet asset'!$B:$B,'KPI Dashboard'!$B58,'KPI1 Fleet asset'!$D:$D)</f>
        <v>472</v>
      </c>
      <c r="I58" s="72">
        <f t="shared" si="39"/>
        <v>0</v>
      </c>
      <c r="J58" s="73">
        <f t="shared" si="40"/>
        <v>0.25</v>
      </c>
      <c r="K58" s="146">
        <f t="shared" si="41"/>
        <v>-0.77966101694915257</v>
      </c>
      <c r="L58" s="73">
        <f t="shared" si="42"/>
        <v>-0.77966101694915257</v>
      </c>
      <c r="M58" s="169"/>
      <c r="O58" s="105" t="s">
        <v>58</v>
      </c>
      <c r="P58" s="50">
        <f>SUMIF('KPI2 Drivers'!B:B,'KPI Dashboard'!O58,'KPI2 Drivers'!F:F)</f>
        <v>0</v>
      </c>
      <c r="Q58" s="59">
        <f>SUMIF('KPI2 Drivers'!B:B,'KPI Dashboard'!O58,'KPI2 Drivers'!L:L)</f>
        <v>10</v>
      </c>
      <c r="R58" s="55">
        <f>SUMIF('KPI2 Drivers'!B:B,'KPI Dashboard'!O58,'KPI2 Drivers'!D:D)</f>
        <v>28</v>
      </c>
      <c r="S58" s="50">
        <f>SUMIF('KPI2 Drivers'!B:B,'KPI Dashboard'!O58,'KPI2 Drivers'!E:E)</f>
        <v>0</v>
      </c>
      <c r="T58" s="127">
        <f>SUMIF('KPI2 Drivers'!B:B,'KPI Dashboard'!O58,'KPI2 Drivers'!M:M)</f>
        <v>0</v>
      </c>
      <c r="U58" s="96">
        <f t="shared" si="43"/>
        <v>1</v>
      </c>
      <c r="V58" s="97">
        <f t="shared" si="44"/>
        <v>-0.6428571428571429</v>
      </c>
      <c r="X58" s="202" t="s">
        <v>58</v>
      </c>
      <c r="Y58" s="193">
        <f>VLOOKUP($X58,'KPI3 Maintenance'!$B:$AE,Y$10,0)</f>
        <v>0</v>
      </c>
      <c r="Z58" s="194">
        <f>VLOOKUP($X58,'KPI3 Maintenance'!$B:$AE,Z$10,0)</f>
        <v>0</v>
      </c>
      <c r="AA58" s="194">
        <f>VLOOKUP($X58,'KPI3 Maintenance'!$B:$AE,AA$10,0)</f>
        <v>0</v>
      </c>
      <c r="AB58" s="194">
        <f>VLOOKUP($X58,'KPI3 Maintenance'!$B:$AE,AB$10,0)</f>
        <v>0</v>
      </c>
      <c r="AC58" s="194">
        <f>VLOOKUP($X58,'KPI3 Maintenance'!$B:$AE,AC$10,0)</f>
        <v>0</v>
      </c>
      <c r="AD58" s="194">
        <f>VLOOKUP($X58,'KPI3 Maintenance'!$B:$AE,AD$10,0)</f>
        <v>0</v>
      </c>
      <c r="AE58" s="194">
        <f>VLOOKUP($X58,'KPI3 Maintenance'!$B:$AE,AE$10,0)</f>
        <v>0</v>
      </c>
      <c r="AF58" s="194">
        <f>VLOOKUP($X58,'KPI3 Maintenance'!$B:$AE,AF$10,0)</f>
        <v>0</v>
      </c>
      <c r="AG58" s="195">
        <f>VLOOKUP($X58,'KPI3 Maintenance'!$B:$AE,AG$10,0)</f>
        <v>0</v>
      </c>
      <c r="AH58"/>
    </row>
    <row r="59" spans="1:34" ht="15" thickBot="1">
      <c r="E59" s="45"/>
      <c r="F59" s="45"/>
      <c r="Y59"/>
      <c r="Z59"/>
      <c r="AA59"/>
      <c r="AB59"/>
      <c r="AC59"/>
      <c r="AD59"/>
      <c r="AE59"/>
      <c r="AF59"/>
      <c r="AG59"/>
      <c r="AH59"/>
    </row>
    <row r="60" spans="1:34" ht="28.8">
      <c r="C60" s="235" t="s">
        <v>4</v>
      </c>
      <c r="D60" s="236"/>
      <c r="E60" s="237">
        <v>44013</v>
      </c>
      <c r="F60" s="238"/>
      <c r="G60" s="236" t="s">
        <v>5</v>
      </c>
      <c r="H60" s="239"/>
      <c r="I60" s="240" t="s">
        <v>6</v>
      </c>
      <c r="J60" s="241"/>
      <c r="K60" s="240" t="s">
        <v>7</v>
      </c>
      <c r="L60" s="241"/>
      <c r="M60" s="242" t="s">
        <v>118</v>
      </c>
      <c r="P60" s="107" t="s">
        <v>4</v>
      </c>
      <c r="Q60" s="164">
        <v>44013</v>
      </c>
      <c r="R60" s="111" t="s">
        <v>5</v>
      </c>
      <c r="S60" s="102" t="s">
        <v>8</v>
      </c>
      <c r="T60" s="164">
        <v>43952</v>
      </c>
      <c r="U60" s="163" t="s">
        <v>6</v>
      </c>
      <c r="V60" s="150" t="s">
        <v>7</v>
      </c>
      <c r="Y60" s="232" t="s">
        <v>129</v>
      </c>
      <c r="Z60" s="233"/>
      <c r="AA60" s="233"/>
      <c r="AB60" s="233"/>
      <c r="AC60" s="233"/>
      <c r="AD60" s="233"/>
      <c r="AE60" s="233"/>
      <c r="AF60" s="233"/>
      <c r="AG60" s="234"/>
      <c r="AH60"/>
    </row>
    <row r="61" spans="1:34" ht="28.8">
      <c r="C61" s="50" t="s">
        <v>127</v>
      </c>
      <c r="D61" s="51" t="s">
        <v>10</v>
      </c>
      <c r="E61" s="51" t="s">
        <v>128</v>
      </c>
      <c r="F61" s="51" t="s">
        <v>11</v>
      </c>
      <c r="G61" s="51" t="s">
        <v>9</v>
      </c>
      <c r="H61" s="64" t="s">
        <v>10</v>
      </c>
      <c r="I61" s="67" t="s">
        <v>127</v>
      </c>
      <c r="J61" s="63" t="s">
        <v>11</v>
      </c>
      <c r="K61" s="67" t="s">
        <v>127</v>
      </c>
      <c r="L61" s="63" t="s">
        <v>11</v>
      </c>
      <c r="M61" s="242"/>
      <c r="P61" s="108" t="s">
        <v>12</v>
      </c>
      <c r="Q61" s="109" t="s">
        <v>13</v>
      </c>
      <c r="R61" s="112" t="s">
        <v>14</v>
      </c>
      <c r="S61" s="151" t="s">
        <v>15</v>
      </c>
      <c r="T61" s="106" t="s">
        <v>16</v>
      </c>
      <c r="U61" s="67" t="s">
        <v>14</v>
      </c>
      <c r="V61" s="152" t="s">
        <v>14</v>
      </c>
      <c r="Y61" s="207">
        <v>43922</v>
      </c>
      <c r="Z61" s="207">
        <v>43952</v>
      </c>
      <c r="AA61" s="207">
        <v>43983</v>
      </c>
      <c r="AB61" s="207">
        <v>44013</v>
      </c>
      <c r="AC61" s="207">
        <v>44044</v>
      </c>
      <c r="AD61" s="207">
        <v>44075</v>
      </c>
      <c r="AE61" s="207">
        <v>44105</v>
      </c>
      <c r="AF61" s="207">
        <v>44136</v>
      </c>
      <c r="AG61" s="207">
        <v>44166</v>
      </c>
      <c r="AH61"/>
    </row>
    <row r="62" spans="1:34" ht="29.4" thickBot="1">
      <c r="A62" s="170" t="s">
        <v>117</v>
      </c>
      <c r="B62" s="90" t="s">
        <v>20</v>
      </c>
      <c r="C62" s="91">
        <f>SUM(C63:C76)</f>
        <v>254</v>
      </c>
      <c r="D62" s="91">
        <f t="shared" ref="D62:H62" si="55">SUM(D63:D76)</f>
        <v>1714</v>
      </c>
      <c r="E62" s="91">
        <f t="shared" si="55"/>
        <v>332</v>
      </c>
      <c r="F62" s="91">
        <f t="shared" si="55"/>
        <v>2190</v>
      </c>
      <c r="G62" s="91">
        <f t="shared" si="55"/>
        <v>1153</v>
      </c>
      <c r="H62" s="142">
        <f t="shared" si="55"/>
        <v>9224</v>
      </c>
      <c r="I62" s="147">
        <f t="shared" ref="I62" si="56">IFERROR((ABS((C62-E62)/E62)),0)</f>
        <v>0.23493975903614459</v>
      </c>
      <c r="J62" s="85">
        <f t="shared" ref="J62" si="57">IFERROR((ABS((D62-F62)/F62)),0)</f>
        <v>0.21735159817351599</v>
      </c>
      <c r="K62" s="144">
        <f t="shared" ref="K62" si="58">IFERROR((E62-G62)/G62,0)</f>
        <v>-0.7120555073720729</v>
      </c>
      <c r="L62" s="85">
        <f t="shared" ref="L62" si="59">IFERROR((F62-H62)/H62,0)</f>
        <v>-0.76257588898525586</v>
      </c>
      <c r="M62" s="242"/>
      <c r="O62" s="128" t="s">
        <v>20</v>
      </c>
      <c r="P62" s="129">
        <f>SUM(P63:P74)</f>
        <v>2</v>
      </c>
      <c r="Q62" s="91">
        <f t="shared" ref="Q62" si="60">SUM(Q63:Q74)</f>
        <v>6</v>
      </c>
      <c r="R62" s="130">
        <f t="shared" ref="R62" si="61">SUM(R63:R74)</f>
        <v>229</v>
      </c>
      <c r="S62" s="129">
        <f>SUM(S63:S76)</f>
        <v>3</v>
      </c>
      <c r="T62" s="91">
        <f t="shared" ref="T62" si="62">SUM(T63:T74)</f>
        <v>0</v>
      </c>
      <c r="U62" s="84">
        <f t="shared" ref="U62:U76" si="63">IFERROR((ABS((P62-Q62)/Q62)),0)</f>
        <v>0.66666666666666663</v>
      </c>
      <c r="V62" s="85">
        <f t="shared" ref="V62:V76" si="64">IFERROR((Q62-R62)/R62,0)</f>
        <v>-0.97379912663755464</v>
      </c>
      <c r="X62" s="203" t="s">
        <v>20</v>
      </c>
      <c r="Y62" s="204">
        <f t="shared" ref="Y62" si="65">AVERAGE(Y63:Y73)</f>
        <v>6.3424947145877377E-3</v>
      </c>
      <c r="Z62" s="204">
        <f t="shared" ref="Z62" si="66">AVERAGE(Z63:Z73)</f>
        <v>6.4935064935064931E-3</v>
      </c>
      <c r="AA62" s="204">
        <f t="shared" ref="AA62" si="67">AVERAGE(AA63:AA73)</f>
        <v>6.4935064935064931E-3</v>
      </c>
      <c r="AB62" s="204">
        <f t="shared" ref="AB62" si="68">AVERAGE(AB63:AB73)</f>
        <v>4.329004329004329E-3</v>
      </c>
      <c r="AC62" s="204">
        <f t="shared" ref="AC62" si="69">AVERAGE(AC63:AC73)</f>
        <v>0</v>
      </c>
      <c r="AD62" s="204">
        <f t="shared" ref="AD62" si="70">AVERAGE(AD63:AD73)</f>
        <v>0</v>
      </c>
      <c r="AE62" s="204">
        <f t="shared" ref="AE62" si="71">AVERAGE(AE63:AE73)</f>
        <v>0</v>
      </c>
      <c r="AF62" s="204">
        <f t="shared" ref="AF62" si="72">AVERAGE(AF63:AF73)</f>
        <v>0</v>
      </c>
      <c r="AG62" s="204">
        <f t="shared" ref="AG62" si="73">AVERAGE(AG63:AG73)</f>
        <v>0</v>
      </c>
      <c r="AH62"/>
    </row>
    <row r="63" spans="1:34">
      <c r="A63" s="1">
        <v>1</v>
      </c>
      <c r="B63" s="167" t="s">
        <v>59</v>
      </c>
      <c r="C63" s="100">
        <f>SUMIFS('KPI0 Assets reporting'!$I:$I,'KPI0 Assets reporting'!$D:$D,'KPI Dashboard'!$B63,'KPI0 Assets reporting'!$F:$F,"IN")</f>
        <v>21</v>
      </c>
      <c r="D63" s="101">
        <f>SUMIF('KPI1 Fleet asset'!B:B,'KPI Dashboard'!B63,'KPI1 Fleet asset'!F:F)</f>
        <v>145</v>
      </c>
      <c r="E63" s="124">
        <f>SUMIFS(
'KPI0 Assets reporting'!$L:$L,
'KPI0 Assets reporting'!$D:$D,'KPI Dashboard'!$B63,'KPI0 Assets reporting'!$F:$F,"IN")</f>
        <v>21</v>
      </c>
      <c r="F63" s="124">
        <f>SUMIF('KPI1 Fleet asset'!$B:$B,'KPI Dashboard'!$B63,
'KPI1 Fleet asset'!$L:$L)</f>
        <v>145</v>
      </c>
      <c r="G63" s="101">
        <f>SUMIF('KPI0 Assets reporting'!$D:$D,'KPI Dashboard'!$B63,'KPI0 Assets reporting'!$I:$I)</f>
        <v>109</v>
      </c>
      <c r="H63" s="143">
        <f>SUMIF('KPI1 Fleet asset'!$B:$B,'KPI Dashboard'!$B63,'KPI1 Fleet asset'!$D:$D)</f>
        <v>872</v>
      </c>
      <c r="I63" s="140">
        <f t="shared" ref="I63:I76" si="74">IFERROR((ABS((C63-E63)/E63)),0)</f>
        <v>0</v>
      </c>
      <c r="J63" s="141">
        <f t="shared" ref="J63:J76" si="75">IFERROR((ABS((D63-F63)/F63)),0)</f>
        <v>0</v>
      </c>
      <c r="K63" s="145">
        <f t="shared" ref="K63:K76" si="76">IFERROR((E63-G63)/G63,0)</f>
        <v>-0.80733944954128445</v>
      </c>
      <c r="L63" s="141">
        <f t="shared" ref="L63:L76" si="77">IFERROR((F63-H63)/H63,0)</f>
        <v>-0.83371559633027525</v>
      </c>
      <c r="M63" s="167"/>
      <c r="N63" s="175"/>
      <c r="O63" s="103" t="s">
        <v>59</v>
      </c>
      <c r="P63" s="100">
        <f>SUMIF('KPI2 Drivers'!B:B,'KPI Dashboard'!O63,'KPI2 Drivers'!F:F)</f>
        <v>0</v>
      </c>
      <c r="Q63" s="124">
        <f>SUMIF('KPI2 Drivers'!B:B,'KPI Dashboard'!O63,'KPI2 Drivers'!L:L)</f>
        <v>0</v>
      </c>
      <c r="R63" s="131">
        <f>SUMIF('KPI2 Drivers'!B:B,'KPI Dashboard'!O63,'KPI2 Drivers'!D:D)</f>
        <v>16</v>
      </c>
      <c r="S63" s="100">
        <f>SUMIF('KPI2 Drivers'!B:B,'KPI Dashboard'!O63,'KPI2 Drivers'!E:E)</f>
        <v>0</v>
      </c>
      <c r="T63" s="125">
        <f>SUMIF('KPI2 Drivers'!B:B,'KPI Dashboard'!O63,'KPI2 Drivers'!M:M)</f>
        <v>0</v>
      </c>
      <c r="U63" s="92">
        <f t="shared" si="63"/>
        <v>0</v>
      </c>
      <c r="V63" s="93">
        <f t="shared" si="64"/>
        <v>-1</v>
      </c>
      <c r="X63" s="198" t="s">
        <v>59</v>
      </c>
      <c r="Y63" s="199">
        <f>VLOOKUP($X63,'KPI3 Maintenance'!$B:$AE,Y$10,0)</f>
        <v>0</v>
      </c>
      <c r="Z63" s="200">
        <f>VLOOKUP($X63,'KPI3 Maintenance'!$B:$AE,Z$10,0)</f>
        <v>0</v>
      </c>
      <c r="AA63" s="200">
        <f>VLOOKUP($X63,'KPI3 Maintenance'!$B:$AE,AA$10,0)</f>
        <v>0</v>
      </c>
      <c r="AB63" s="200">
        <f>VLOOKUP($X63,'KPI3 Maintenance'!$B:$AE,AB$10,0)</f>
        <v>0</v>
      </c>
      <c r="AC63" s="200">
        <f>VLOOKUP($X63,'KPI3 Maintenance'!$B:$AE,AC$10,0)</f>
        <v>0</v>
      </c>
      <c r="AD63" s="200">
        <f>VLOOKUP($X63,'KPI3 Maintenance'!$B:$AE,AD$10,0)</f>
        <v>0</v>
      </c>
      <c r="AE63" s="200">
        <f>VLOOKUP($X63,'KPI3 Maintenance'!$B:$AE,AE$10,0)</f>
        <v>0</v>
      </c>
      <c r="AF63" s="200">
        <f>VLOOKUP($X63,'KPI3 Maintenance'!$B:$AE,AF$10,0)</f>
        <v>0</v>
      </c>
      <c r="AG63" s="201">
        <f>VLOOKUP($X63,'KPI3 Maintenance'!$B:$AE,AG$10,0)</f>
        <v>0</v>
      </c>
      <c r="AH63"/>
    </row>
    <row r="64" spans="1:34">
      <c r="A64" s="1">
        <f t="shared" ref="A64:A76" si="78">A63+1</f>
        <v>2</v>
      </c>
      <c r="B64" s="168" t="s">
        <v>60</v>
      </c>
      <c r="C64" s="57">
        <f>SUMIFS('KPI0 Assets reporting'!$I:$I,'KPI0 Assets reporting'!$D:$D,'KPI Dashboard'!$B64,'KPI0 Assets reporting'!$F:$F,"IN")</f>
        <v>25</v>
      </c>
      <c r="D64" s="46">
        <f>SUMIF('KPI1 Fleet asset'!B:B,'KPI Dashboard'!B64,'KPI1 Fleet asset'!F:F)</f>
        <v>174</v>
      </c>
      <c r="E64" s="47">
        <f>SUMIFS(
'KPI0 Assets reporting'!$K:$K,
'KPI0 Assets reporting'!$D:$D,'KPI Dashboard'!$B64,'KPI0 Assets reporting'!$F:$F,"IN")</f>
        <v>25</v>
      </c>
      <c r="F64" s="47">
        <f>SUMIF('KPI1 Fleet asset'!$B:$B,'KPI Dashboard'!$B64,
'KPI1 Fleet asset'!$L:$L)</f>
        <v>174</v>
      </c>
      <c r="G64" s="46">
        <f>SUMIF('KPI0 Assets reporting'!$D:$D,'KPI Dashboard'!$B64,'KPI0 Assets reporting'!$I:$I)</f>
        <v>25</v>
      </c>
      <c r="H64" s="66">
        <f>SUMIF('KPI1 Fleet asset'!$B:$B,'KPI Dashboard'!$B64,'KPI1 Fleet asset'!$D:$D)</f>
        <v>200</v>
      </c>
      <c r="I64" s="70">
        <f t="shared" si="74"/>
        <v>0</v>
      </c>
      <c r="J64" s="71">
        <f t="shared" si="75"/>
        <v>0</v>
      </c>
      <c r="K64" s="60">
        <f t="shared" si="76"/>
        <v>0</v>
      </c>
      <c r="L64" s="71">
        <f t="shared" si="77"/>
        <v>-0.13</v>
      </c>
      <c r="M64" s="168" t="s">
        <v>123</v>
      </c>
      <c r="N64" s="175"/>
      <c r="O64" s="104" t="s">
        <v>60</v>
      </c>
      <c r="P64" s="57">
        <f>SUMIF('KPI2 Drivers'!B:B,'KPI Dashboard'!O64,'KPI2 Drivers'!F:F)</f>
        <v>0</v>
      </c>
      <c r="Q64" s="47">
        <f>SUMIF('KPI2 Drivers'!B:B,'KPI Dashboard'!O64,'KPI2 Drivers'!L:L)</f>
        <v>0</v>
      </c>
      <c r="R64" s="58">
        <f>SUMIF('KPI2 Drivers'!B:B,'KPI Dashboard'!O64,'KPI2 Drivers'!D:D)</f>
        <v>13</v>
      </c>
      <c r="S64" s="57">
        <f>SUMIF('KPI2 Drivers'!B:B,'KPI Dashboard'!O64,'KPI2 Drivers'!E:E)</f>
        <v>0</v>
      </c>
      <c r="T64" s="126">
        <f>SUMIF('KPI2 Drivers'!B:B,'KPI Dashboard'!O64,'KPI2 Drivers'!M:M)</f>
        <v>0</v>
      </c>
      <c r="U64" s="94">
        <f t="shared" si="63"/>
        <v>0</v>
      </c>
      <c r="V64" s="95">
        <f t="shared" si="64"/>
        <v>-1</v>
      </c>
      <c r="X64" s="6" t="s">
        <v>60</v>
      </c>
      <c r="Y64" s="179">
        <f>VLOOKUP($X64,'KPI3 Maintenance'!$B:$AE,Y$10,0)</f>
        <v>0</v>
      </c>
      <c r="Z64" s="180">
        <f>VLOOKUP($X64,'KPI3 Maintenance'!$B:$AE,Z$10,0)</f>
        <v>0</v>
      </c>
      <c r="AA64" s="180">
        <f>VLOOKUP($X64,'KPI3 Maintenance'!$B:$AE,AA$10,0)</f>
        <v>0</v>
      </c>
      <c r="AB64" s="180">
        <f>VLOOKUP($X64,'KPI3 Maintenance'!$B:$AE,AB$10,0)</f>
        <v>0</v>
      </c>
      <c r="AC64" s="180">
        <f>VLOOKUP($X64,'KPI3 Maintenance'!$B:$AE,AC$10,0)</f>
        <v>0</v>
      </c>
      <c r="AD64" s="180">
        <f>VLOOKUP($X64,'KPI3 Maintenance'!$B:$AE,AD$10,0)</f>
        <v>0</v>
      </c>
      <c r="AE64" s="180">
        <f>VLOOKUP($X64,'KPI3 Maintenance'!$B:$AE,AE$10,0)</f>
        <v>0</v>
      </c>
      <c r="AF64" s="180">
        <f>VLOOKUP($X64,'KPI3 Maintenance'!$B:$AE,AF$10,0)</f>
        <v>0</v>
      </c>
      <c r="AG64" s="190">
        <f>VLOOKUP($X64,'KPI3 Maintenance'!$B:$AE,AG$10,0)</f>
        <v>0</v>
      </c>
      <c r="AH64"/>
    </row>
    <row r="65" spans="1:34">
      <c r="A65" s="1">
        <f t="shared" si="78"/>
        <v>3</v>
      </c>
      <c r="B65" s="168" t="s">
        <v>61</v>
      </c>
      <c r="C65" s="57">
        <f>SUMIFS('KPI0 Assets reporting'!$I:$I,'KPI0 Assets reporting'!$D:$D,'KPI Dashboard'!$B65,'KPI0 Assets reporting'!$F:$F,"IN")</f>
        <v>18</v>
      </c>
      <c r="D65" s="46">
        <f>SUMIF('KPI1 Fleet asset'!B:B,'KPI Dashboard'!B65,'KPI1 Fleet asset'!F:F)</f>
        <v>93</v>
      </c>
      <c r="E65" s="47">
        <f>SUMIFS(
'KPI0 Assets reporting'!$K:$K,
'KPI0 Assets reporting'!$D:$D,'KPI Dashboard'!$B65,'KPI0 Assets reporting'!$F:$F,"IN")</f>
        <v>18</v>
      </c>
      <c r="F65" s="47">
        <f>SUMIF('KPI1 Fleet asset'!$B:$B,'KPI Dashboard'!$B65,
'KPI1 Fleet asset'!$L:$L)</f>
        <v>95</v>
      </c>
      <c r="G65" s="46">
        <f>SUMIF('KPI0 Assets reporting'!$D:$D,'KPI Dashboard'!$B65,'KPI0 Assets reporting'!$I:$I)</f>
        <v>153</v>
      </c>
      <c r="H65" s="66">
        <f>SUMIF('KPI1 Fleet asset'!$B:$B,'KPI Dashboard'!$B65,'KPI1 Fleet asset'!$D:$D)</f>
        <v>1224</v>
      </c>
      <c r="I65" s="70">
        <f t="shared" si="74"/>
        <v>0</v>
      </c>
      <c r="J65" s="71">
        <f t="shared" si="75"/>
        <v>2.1052631578947368E-2</v>
      </c>
      <c r="K65" s="60">
        <f t="shared" si="76"/>
        <v>-0.88235294117647056</v>
      </c>
      <c r="L65" s="71">
        <f t="shared" si="77"/>
        <v>-0.92238562091503273</v>
      </c>
      <c r="M65" s="168"/>
      <c r="N65" s="175"/>
      <c r="O65" s="104" t="s">
        <v>61</v>
      </c>
      <c r="P65" s="57">
        <f>SUMIF('KPI2 Drivers'!B:B,'KPI Dashboard'!O65,'KPI2 Drivers'!F:F)</f>
        <v>0</v>
      </c>
      <c r="Q65" s="47">
        <f>SUMIF('KPI2 Drivers'!B:B,'KPI Dashboard'!O65,'KPI2 Drivers'!L:L)</f>
        <v>0</v>
      </c>
      <c r="R65" s="58">
        <f>SUMIF('KPI2 Drivers'!B:B,'KPI Dashboard'!O65,'KPI2 Drivers'!D:D)</f>
        <v>29</v>
      </c>
      <c r="S65" s="57">
        <f>SUMIF('KPI2 Drivers'!B:B,'KPI Dashboard'!O65,'KPI2 Drivers'!E:E)</f>
        <v>0</v>
      </c>
      <c r="T65" s="126">
        <f>SUMIF('KPI2 Drivers'!B:B,'KPI Dashboard'!O65,'KPI2 Drivers'!M:M)</f>
        <v>0</v>
      </c>
      <c r="U65" s="94">
        <f t="shared" si="63"/>
        <v>0</v>
      </c>
      <c r="V65" s="95">
        <f t="shared" si="64"/>
        <v>-1</v>
      </c>
      <c r="X65" s="6" t="s">
        <v>61</v>
      </c>
      <c r="Y65" s="179">
        <f>VLOOKUP($X65,'KPI3 Maintenance'!$B:$AE,Y$10,0)</f>
        <v>0</v>
      </c>
      <c r="Z65" s="180">
        <f>VLOOKUP($X65,'KPI3 Maintenance'!$B:$AE,Z$10,0)</f>
        <v>0</v>
      </c>
      <c r="AA65" s="180">
        <f>VLOOKUP($X65,'KPI3 Maintenance'!$B:$AE,AA$10,0)</f>
        <v>0</v>
      </c>
      <c r="AB65" s="180">
        <f>VLOOKUP($X65,'KPI3 Maintenance'!$B:$AE,AB$10,0)</f>
        <v>0</v>
      </c>
      <c r="AC65" s="180">
        <f>VLOOKUP($X65,'KPI3 Maintenance'!$B:$AE,AC$10,0)</f>
        <v>0</v>
      </c>
      <c r="AD65" s="180">
        <f>VLOOKUP($X65,'KPI3 Maintenance'!$B:$AE,AD$10,0)</f>
        <v>0</v>
      </c>
      <c r="AE65" s="180">
        <f>VLOOKUP($X65,'KPI3 Maintenance'!$B:$AE,AE$10,0)</f>
        <v>0</v>
      </c>
      <c r="AF65" s="180">
        <f>VLOOKUP($X65,'KPI3 Maintenance'!$B:$AE,AF$10,0)</f>
        <v>0</v>
      </c>
      <c r="AG65" s="190">
        <f>VLOOKUP($X65,'KPI3 Maintenance'!$B:$AE,AG$10,0)</f>
        <v>0</v>
      </c>
      <c r="AH65"/>
    </row>
    <row r="66" spans="1:34">
      <c r="A66" s="1">
        <f t="shared" si="78"/>
        <v>4</v>
      </c>
      <c r="B66" s="168" t="s">
        <v>62</v>
      </c>
      <c r="C66" s="57">
        <f>SUMIFS('KPI0 Assets reporting'!$I:$I,'KPI0 Assets reporting'!$D:$D,'KPI Dashboard'!$B66,'KPI0 Assets reporting'!$F:$F,"IN")</f>
        <v>13</v>
      </c>
      <c r="D66" s="46">
        <f>SUMIF('KPI1 Fleet asset'!B:B,'KPI Dashboard'!B66,'KPI1 Fleet asset'!F:F)</f>
        <v>135</v>
      </c>
      <c r="E66" s="47">
        <f>SUMIFS(
'KPI0 Assets reporting'!$K:$K,
'KPI0 Assets reporting'!$D:$D,'KPI Dashboard'!$B66,'KPI0 Assets reporting'!$F:$F,"IN")</f>
        <v>40</v>
      </c>
      <c r="F66" s="47">
        <f>SUMIF('KPI1 Fleet asset'!$B:$B,'KPI Dashboard'!$B66,
'KPI1 Fleet asset'!$L:$L)</f>
        <v>221</v>
      </c>
      <c r="G66" s="46">
        <f>SUMIF('KPI0 Assets reporting'!$D:$D,'KPI Dashboard'!$B66,'KPI0 Assets reporting'!$I:$I)</f>
        <v>31</v>
      </c>
      <c r="H66" s="66">
        <f>SUMIF('KPI1 Fleet asset'!$B:$B,'KPI Dashboard'!$B66,'KPI1 Fleet asset'!$D:$D)</f>
        <v>248</v>
      </c>
      <c r="I66" s="70">
        <f t="shared" si="74"/>
        <v>0.67500000000000004</v>
      </c>
      <c r="J66" s="71">
        <f t="shared" si="75"/>
        <v>0.38914027149321267</v>
      </c>
      <c r="K66" s="60">
        <f t="shared" si="76"/>
        <v>0.29032258064516131</v>
      </c>
      <c r="L66" s="71">
        <f t="shared" si="77"/>
        <v>-0.10887096774193548</v>
      </c>
      <c r="M66" s="168"/>
      <c r="N66" s="175"/>
      <c r="O66" s="104" t="s">
        <v>62</v>
      </c>
      <c r="P66" s="57">
        <f>SUMIF('KPI2 Drivers'!B:B,'KPI Dashboard'!O66,'KPI2 Drivers'!F:F)</f>
        <v>0</v>
      </c>
      <c r="Q66" s="47">
        <f>SUMIF('KPI2 Drivers'!B:B,'KPI Dashboard'!O66,'KPI2 Drivers'!L:L)</f>
        <v>0</v>
      </c>
      <c r="R66" s="58">
        <f>SUMIF('KPI2 Drivers'!B:B,'KPI Dashboard'!O66,'KPI2 Drivers'!D:D)</f>
        <v>9</v>
      </c>
      <c r="S66" s="57">
        <f>SUMIF('KPI2 Drivers'!B:B,'KPI Dashboard'!O66,'KPI2 Drivers'!E:E)</f>
        <v>1</v>
      </c>
      <c r="T66" s="126">
        <f>SUMIF('KPI2 Drivers'!B:B,'KPI Dashboard'!O66,'KPI2 Drivers'!M:M)</f>
        <v>0</v>
      </c>
      <c r="U66" s="94">
        <f t="shared" si="63"/>
        <v>0</v>
      </c>
      <c r="V66" s="95">
        <f t="shared" si="64"/>
        <v>-1</v>
      </c>
      <c r="X66" s="6" t="s">
        <v>62</v>
      </c>
      <c r="Y66" s="179">
        <f>VLOOKUP($X66,'KPI3 Maintenance'!$B:$AE,Y$10,0)</f>
        <v>0</v>
      </c>
      <c r="Z66" s="180">
        <f>VLOOKUP($X66,'KPI3 Maintenance'!$B:$AE,Z$10,0)</f>
        <v>0</v>
      </c>
      <c r="AA66" s="180">
        <f>VLOOKUP($X66,'KPI3 Maintenance'!$B:$AE,AA$10,0)</f>
        <v>0</v>
      </c>
      <c r="AB66" s="180">
        <f>VLOOKUP($X66,'KPI3 Maintenance'!$B:$AE,AB$10,0)</f>
        <v>0</v>
      </c>
      <c r="AC66" s="180">
        <f>VLOOKUP($X66,'KPI3 Maintenance'!$B:$AE,AC$10,0)</f>
        <v>0</v>
      </c>
      <c r="AD66" s="180">
        <f>VLOOKUP($X66,'KPI3 Maintenance'!$B:$AE,AD$10,0)</f>
        <v>0</v>
      </c>
      <c r="AE66" s="180">
        <f>VLOOKUP($X66,'KPI3 Maintenance'!$B:$AE,AE$10,0)</f>
        <v>0</v>
      </c>
      <c r="AF66" s="180">
        <f>VLOOKUP($X66,'KPI3 Maintenance'!$B:$AE,AF$10,0)</f>
        <v>0</v>
      </c>
      <c r="AG66" s="190">
        <f>VLOOKUP($X66,'KPI3 Maintenance'!$B:$AE,AG$10,0)</f>
        <v>0</v>
      </c>
      <c r="AH66"/>
    </row>
    <row r="67" spans="1:34">
      <c r="A67" s="1">
        <f t="shared" si="78"/>
        <v>5</v>
      </c>
      <c r="B67" s="168" t="s">
        <v>63</v>
      </c>
      <c r="C67" s="57">
        <f>SUMIFS('KPI0 Assets reporting'!$I:$I,'KPI0 Assets reporting'!$D:$D,'KPI Dashboard'!$B67,'KPI0 Assets reporting'!$F:$F,"IN")</f>
        <v>14</v>
      </c>
      <c r="D67" s="46">
        <f>SUMIF('KPI1 Fleet asset'!B:B,'KPI Dashboard'!B67,'KPI1 Fleet asset'!F:F)</f>
        <v>98</v>
      </c>
      <c r="E67" s="47">
        <f>SUMIFS(
'KPI0 Assets reporting'!$K:$K,
'KPI0 Assets reporting'!$D:$D,'KPI Dashboard'!$B67,'KPI0 Assets reporting'!$F:$F,"IN")</f>
        <v>17</v>
      </c>
      <c r="F67" s="47">
        <f>SUMIF('KPI1 Fleet asset'!$B:$B,'KPI Dashboard'!$B67,
'KPI1 Fleet asset'!$L:$L)</f>
        <v>118</v>
      </c>
      <c r="G67" s="46">
        <f>SUMIF('KPI0 Assets reporting'!$D:$D,'KPI Dashboard'!$B67,'KPI0 Assets reporting'!$I:$I)</f>
        <v>47</v>
      </c>
      <c r="H67" s="66">
        <f>SUMIF('KPI1 Fleet asset'!$B:$B,'KPI Dashboard'!$B67,'KPI1 Fleet asset'!$D:$D)</f>
        <v>376</v>
      </c>
      <c r="I67" s="70">
        <f t="shared" si="74"/>
        <v>0.17647058823529413</v>
      </c>
      <c r="J67" s="71">
        <f t="shared" si="75"/>
        <v>0.16949152542372881</v>
      </c>
      <c r="K67" s="60">
        <f t="shared" si="76"/>
        <v>-0.63829787234042556</v>
      </c>
      <c r="L67" s="71">
        <f t="shared" si="77"/>
        <v>-0.68617021276595747</v>
      </c>
      <c r="M67" s="168"/>
      <c r="N67" s="175"/>
      <c r="O67" s="104" t="s">
        <v>63</v>
      </c>
      <c r="P67" s="57">
        <f>SUMIF('KPI2 Drivers'!B:B,'KPI Dashboard'!O67,'KPI2 Drivers'!F:F)</f>
        <v>1</v>
      </c>
      <c r="Q67" s="47">
        <f>SUMIF('KPI2 Drivers'!B:B,'KPI Dashboard'!O67,'KPI2 Drivers'!L:L)</f>
        <v>4</v>
      </c>
      <c r="R67" s="58">
        <f>SUMIF('KPI2 Drivers'!B:B,'KPI Dashboard'!O67,'KPI2 Drivers'!D:D)</f>
        <v>35</v>
      </c>
      <c r="S67" s="57">
        <f>SUMIF('KPI2 Drivers'!B:B,'KPI Dashboard'!O67,'KPI2 Drivers'!E:E)</f>
        <v>0</v>
      </c>
      <c r="T67" s="126">
        <f>SUMIF('KPI2 Drivers'!B:B,'KPI Dashboard'!O67,'KPI2 Drivers'!M:M)</f>
        <v>0</v>
      </c>
      <c r="U67" s="94">
        <f t="shared" si="63"/>
        <v>0.75</v>
      </c>
      <c r="V67" s="95">
        <f t="shared" si="64"/>
        <v>-0.88571428571428568</v>
      </c>
      <c r="X67" s="6" t="s">
        <v>63</v>
      </c>
      <c r="Y67" s="179">
        <f>VLOOKUP($X67,'KPI3 Maintenance'!$B:$AE,Y$10,0)</f>
        <v>0</v>
      </c>
      <c r="Z67" s="180">
        <f>VLOOKUP($X67,'KPI3 Maintenance'!$B:$AE,Z$10,0)</f>
        <v>0</v>
      </c>
      <c r="AA67" s="180">
        <f>VLOOKUP($X67,'KPI3 Maintenance'!$B:$AE,AA$10,0)</f>
        <v>0</v>
      </c>
      <c r="AB67" s="180">
        <f>VLOOKUP($X67,'KPI3 Maintenance'!$B:$AE,AB$10,0)</f>
        <v>0</v>
      </c>
      <c r="AC67" s="180">
        <f>VLOOKUP($X67,'KPI3 Maintenance'!$B:$AE,AC$10,0)</f>
        <v>0</v>
      </c>
      <c r="AD67" s="180">
        <f>VLOOKUP($X67,'KPI3 Maintenance'!$B:$AE,AD$10,0)</f>
        <v>0</v>
      </c>
      <c r="AE67" s="180">
        <f>VLOOKUP($X67,'KPI3 Maintenance'!$B:$AE,AE$10,0)</f>
        <v>0</v>
      </c>
      <c r="AF67" s="180">
        <f>VLOOKUP($X67,'KPI3 Maintenance'!$B:$AE,AF$10,0)</f>
        <v>0</v>
      </c>
      <c r="AG67" s="190">
        <f>VLOOKUP($X67,'KPI3 Maintenance'!$B:$AE,AG$10,0)</f>
        <v>0</v>
      </c>
      <c r="AH67"/>
    </row>
    <row r="68" spans="1:34">
      <c r="A68" s="1">
        <f t="shared" si="78"/>
        <v>6</v>
      </c>
      <c r="B68" s="168" t="s">
        <v>64</v>
      </c>
      <c r="C68" s="57">
        <f>SUMIFS('KPI0 Assets reporting'!$I:$I,'KPI0 Assets reporting'!$D:$D,'KPI Dashboard'!$B68,'KPI0 Assets reporting'!$F:$F,"IN")</f>
        <v>28</v>
      </c>
      <c r="D68" s="46">
        <f>SUMIF('KPI1 Fleet asset'!B:B,'KPI Dashboard'!B68,'KPI1 Fleet asset'!F:F)</f>
        <v>116</v>
      </c>
      <c r="E68" s="47">
        <f>SUMIFS(
'KPI0 Assets reporting'!$K:$K,
'KPI0 Assets reporting'!$D:$D,'KPI Dashboard'!$B68,'KPI0 Assets reporting'!$F:$F,"IN")</f>
        <v>38</v>
      </c>
      <c r="F68" s="47">
        <f>SUMIF('KPI1 Fleet asset'!$B:$B,'KPI Dashboard'!$B68,
'KPI1 Fleet asset'!$L:$L)</f>
        <v>233</v>
      </c>
      <c r="G68" s="46">
        <f>SUMIF('KPI0 Assets reporting'!$D:$D,'KPI Dashboard'!$B68,'KPI0 Assets reporting'!$I:$I)</f>
        <v>231</v>
      </c>
      <c r="H68" s="66">
        <f>SUMIF('KPI1 Fleet asset'!$B:$B,'KPI Dashboard'!$B68,'KPI1 Fleet asset'!$D:$D)</f>
        <v>1848</v>
      </c>
      <c r="I68" s="70">
        <f t="shared" si="74"/>
        <v>0.26315789473684209</v>
      </c>
      <c r="J68" s="71">
        <f t="shared" si="75"/>
        <v>0.50214592274678116</v>
      </c>
      <c r="K68" s="60">
        <f t="shared" si="76"/>
        <v>-0.83549783549783552</v>
      </c>
      <c r="L68" s="71">
        <f t="shared" si="77"/>
        <v>-0.87391774891774887</v>
      </c>
      <c r="M68" s="168"/>
      <c r="N68" s="175"/>
      <c r="O68" s="104" t="s">
        <v>64</v>
      </c>
      <c r="P68" s="57">
        <f>SUMIF('KPI2 Drivers'!B:B,'KPI Dashboard'!O68,'KPI2 Drivers'!F:F)</f>
        <v>0</v>
      </c>
      <c r="Q68" s="47">
        <f>SUMIF('KPI2 Drivers'!B:B,'KPI Dashboard'!O68,'KPI2 Drivers'!L:L)</f>
        <v>0</v>
      </c>
      <c r="R68" s="58">
        <f>SUMIF('KPI2 Drivers'!B:B,'KPI Dashboard'!O68,'KPI2 Drivers'!D:D)</f>
        <v>34</v>
      </c>
      <c r="S68" s="57">
        <f>SUMIF('KPI2 Drivers'!B:B,'KPI Dashboard'!O68,'KPI2 Drivers'!E:E)</f>
        <v>0</v>
      </c>
      <c r="T68" s="126">
        <f>SUMIF('KPI2 Drivers'!B:B,'KPI Dashboard'!O68,'KPI2 Drivers'!M:M)</f>
        <v>0</v>
      </c>
      <c r="U68" s="94">
        <f t="shared" si="63"/>
        <v>0</v>
      </c>
      <c r="V68" s="95">
        <f t="shared" si="64"/>
        <v>-1</v>
      </c>
      <c r="X68" s="6" t="s">
        <v>64</v>
      </c>
      <c r="Y68" s="179">
        <f>VLOOKUP($X68,'KPI3 Maintenance'!$B:$AE,Y$10,0)</f>
        <v>0</v>
      </c>
      <c r="Z68" s="180">
        <f>VLOOKUP($X68,'KPI3 Maintenance'!$B:$AE,Z$10,0)</f>
        <v>0</v>
      </c>
      <c r="AA68" s="180">
        <f>VLOOKUP($X68,'KPI3 Maintenance'!$B:$AE,AA$10,0)</f>
        <v>0</v>
      </c>
      <c r="AB68" s="180">
        <f>VLOOKUP($X68,'KPI3 Maintenance'!$B:$AE,AB$10,0)</f>
        <v>0</v>
      </c>
      <c r="AC68" s="180">
        <f>VLOOKUP($X68,'KPI3 Maintenance'!$B:$AE,AC$10,0)</f>
        <v>0</v>
      </c>
      <c r="AD68" s="180">
        <f>VLOOKUP($X68,'KPI3 Maintenance'!$B:$AE,AD$10,0)</f>
        <v>0</v>
      </c>
      <c r="AE68" s="180">
        <f>VLOOKUP($X68,'KPI3 Maintenance'!$B:$AE,AE$10,0)</f>
        <v>0</v>
      </c>
      <c r="AF68" s="180">
        <f>VLOOKUP($X68,'KPI3 Maintenance'!$B:$AE,AF$10,0)</f>
        <v>0</v>
      </c>
      <c r="AG68" s="190">
        <f>VLOOKUP($X68,'KPI3 Maintenance'!$B:$AE,AG$10,0)</f>
        <v>0</v>
      </c>
      <c r="AH68"/>
    </row>
    <row r="69" spans="1:34">
      <c r="A69" s="1">
        <f t="shared" si="78"/>
        <v>7</v>
      </c>
      <c r="B69" s="168" t="s">
        <v>65</v>
      </c>
      <c r="C69" s="57">
        <f>SUMIFS('KPI0 Assets reporting'!$I:$I,'KPI0 Assets reporting'!$D:$D,'KPI Dashboard'!$B69,'KPI0 Assets reporting'!$F:$F,"IN")</f>
        <v>4</v>
      </c>
      <c r="D69" s="46">
        <f>SUMIF('KPI1 Fleet asset'!B:B,'KPI Dashboard'!B69,'KPI1 Fleet asset'!F:F)</f>
        <v>16</v>
      </c>
      <c r="E69" s="47">
        <f>SUMIFS(
'KPI0 Assets reporting'!$K:$K,
'KPI0 Assets reporting'!$D:$D,'KPI Dashboard'!$B69,'KPI0 Assets reporting'!$F:$F,"IN")</f>
        <v>4</v>
      </c>
      <c r="F69" s="47">
        <f>SUMIF('KPI1 Fleet asset'!$B:$B,'KPI Dashboard'!$B69,
'KPI1 Fleet asset'!$L:$L)</f>
        <v>24</v>
      </c>
      <c r="G69" s="46">
        <f>SUMIF('KPI0 Assets reporting'!$D:$D,'KPI Dashboard'!$B69,'KPI0 Assets reporting'!$I:$I)</f>
        <v>35</v>
      </c>
      <c r="H69" s="66">
        <f>SUMIF('KPI1 Fleet asset'!$B:$B,'KPI Dashboard'!$B69,'KPI1 Fleet asset'!$D:$D)</f>
        <v>280</v>
      </c>
      <c r="I69" s="70">
        <f t="shared" si="74"/>
        <v>0</v>
      </c>
      <c r="J69" s="71">
        <f t="shared" si="75"/>
        <v>0.33333333333333331</v>
      </c>
      <c r="K69" s="60">
        <f t="shared" si="76"/>
        <v>-0.88571428571428568</v>
      </c>
      <c r="L69" s="71">
        <f t="shared" si="77"/>
        <v>-0.91428571428571426</v>
      </c>
      <c r="M69" s="168"/>
      <c r="N69" s="175"/>
      <c r="O69" s="104" t="s">
        <v>65</v>
      </c>
      <c r="P69" s="57">
        <f>SUMIF('KPI2 Drivers'!B:B,'KPI Dashboard'!O69,'KPI2 Drivers'!F:F)</f>
        <v>0</v>
      </c>
      <c r="Q69" s="47">
        <f>SUMIF('KPI2 Drivers'!B:B,'KPI Dashboard'!O69,'KPI2 Drivers'!L:L)</f>
        <v>0</v>
      </c>
      <c r="R69" s="58">
        <f>SUMIF('KPI2 Drivers'!B:B,'KPI Dashboard'!O69,'KPI2 Drivers'!D:D)</f>
        <v>5</v>
      </c>
      <c r="S69" s="57">
        <f>SUMIF('KPI2 Drivers'!B:B,'KPI Dashboard'!O69,'KPI2 Drivers'!E:E)</f>
        <v>0</v>
      </c>
      <c r="T69" s="126">
        <f>SUMIF('KPI2 Drivers'!B:B,'KPI Dashboard'!O69,'KPI2 Drivers'!M:M)</f>
        <v>0</v>
      </c>
      <c r="U69" s="94">
        <f t="shared" si="63"/>
        <v>0</v>
      </c>
      <c r="V69" s="95">
        <f t="shared" si="64"/>
        <v>-1</v>
      </c>
      <c r="X69" s="6" t="s">
        <v>65</v>
      </c>
      <c r="Y69" s="179">
        <f>VLOOKUP($X69,'KPI3 Maintenance'!$B:$AE,Y$10,0)</f>
        <v>0</v>
      </c>
      <c r="Z69" s="180">
        <f>VLOOKUP($X69,'KPI3 Maintenance'!$B:$AE,Z$10,0)</f>
        <v>0</v>
      </c>
      <c r="AA69" s="180">
        <f>VLOOKUP($X69,'KPI3 Maintenance'!$B:$AE,AA$10,0)</f>
        <v>0</v>
      </c>
      <c r="AB69" s="180">
        <f>VLOOKUP($X69,'KPI3 Maintenance'!$B:$AE,AB$10,0)</f>
        <v>0</v>
      </c>
      <c r="AC69" s="180">
        <f>VLOOKUP($X69,'KPI3 Maintenance'!$B:$AE,AC$10,0)</f>
        <v>0</v>
      </c>
      <c r="AD69" s="180">
        <f>VLOOKUP($X69,'KPI3 Maintenance'!$B:$AE,AD$10,0)</f>
        <v>0</v>
      </c>
      <c r="AE69" s="180">
        <f>VLOOKUP($X69,'KPI3 Maintenance'!$B:$AE,AE$10,0)</f>
        <v>0</v>
      </c>
      <c r="AF69" s="180">
        <f>VLOOKUP($X69,'KPI3 Maintenance'!$B:$AE,AF$10,0)</f>
        <v>0</v>
      </c>
      <c r="AG69" s="190">
        <f>VLOOKUP($X69,'KPI3 Maintenance'!$B:$AE,AG$10,0)</f>
        <v>0</v>
      </c>
      <c r="AH69"/>
    </row>
    <row r="70" spans="1:34">
      <c r="A70" s="1">
        <f t="shared" si="78"/>
        <v>8</v>
      </c>
      <c r="B70" s="168" t="s">
        <v>66</v>
      </c>
      <c r="C70" s="57">
        <f>SUMIFS('KPI0 Assets reporting'!$I:$I,'KPI0 Assets reporting'!$D:$D,'KPI Dashboard'!$B70,'KPI0 Assets reporting'!$F:$F,"IN")</f>
        <v>16</v>
      </c>
      <c r="D70" s="46">
        <f>SUMIF('KPI1 Fleet asset'!B:B,'KPI Dashboard'!B70,'KPI1 Fleet asset'!F:F)</f>
        <v>126</v>
      </c>
      <c r="E70" s="47">
        <f>SUMIFS(
'KPI0 Assets reporting'!$K:$K,
'KPI0 Assets reporting'!$D:$D,'KPI Dashboard'!$B70,'KPI0 Assets reporting'!$F:$F,"IN")</f>
        <v>18</v>
      </c>
      <c r="F70" s="47">
        <f>SUMIF('KPI1 Fleet asset'!$B:$B,'KPI Dashboard'!$B70,
'KPI1 Fleet asset'!$L:$L)</f>
        <v>126</v>
      </c>
      <c r="G70" s="46">
        <f>SUMIF('KPI0 Assets reporting'!$D:$D,'KPI Dashboard'!$B70,'KPI0 Assets reporting'!$I:$I)</f>
        <v>33</v>
      </c>
      <c r="H70" s="66">
        <f>SUMIF('KPI1 Fleet asset'!$B:$B,'KPI Dashboard'!$B70,'KPI1 Fleet asset'!$D:$D)</f>
        <v>264</v>
      </c>
      <c r="I70" s="70">
        <f t="shared" si="74"/>
        <v>0.1111111111111111</v>
      </c>
      <c r="J70" s="71">
        <f t="shared" si="75"/>
        <v>0</v>
      </c>
      <c r="K70" s="60">
        <f t="shared" si="76"/>
        <v>-0.45454545454545453</v>
      </c>
      <c r="L70" s="71">
        <f t="shared" si="77"/>
        <v>-0.52272727272727271</v>
      </c>
      <c r="M70" s="168"/>
      <c r="N70" s="175"/>
      <c r="O70" s="104" t="s">
        <v>66</v>
      </c>
      <c r="P70" s="57">
        <f>SUMIF('KPI2 Drivers'!B:B,'KPI Dashboard'!O70,'KPI2 Drivers'!F:F)</f>
        <v>1</v>
      </c>
      <c r="Q70" s="47">
        <f>SUMIF('KPI2 Drivers'!B:B,'KPI Dashboard'!O70,'KPI2 Drivers'!L:L)</f>
        <v>1</v>
      </c>
      <c r="R70" s="58">
        <f>SUMIF('KPI2 Drivers'!B:B,'KPI Dashboard'!O70,'KPI2 Drivers'!D:D)</f>
        <v>18</v>
      </c>
      <c r="S70" s="57">
        <f>SUMIF('KPI2 Drivers'!B:B,'KPI Dashboard'!O70,'KPI2 Drivers'!E:E)</f>
        <v>1</v>
      </c>
      <c r="T70" s="126">
        <f>SUMIF('KPI2 Drivers'!B:B,'KPI Dashboard'!O70,'KPI2 Drivers'!M:M)</f>
        <v>0</v>
      </c>
      <c r="U70" s="94">
        <f t="shared" si="63"/>
        <v>0</v>
      </c>
      <c r="V70" s="95">
        <f t="shared" si="64"/>
        <v>-0.94444444444444442</v>
      </c>
      <c r="X70" s="6" t="s">
        <v>66</v>
      </c>
      <c r="Y70" s="179">
        <f>VLOOKUP($X70,'KPI3 Maintenance'!$B:$AE,Y$10,0)</f>
        <v>0</v>
      </c>
      <c r="Z70" s="180">
        <f>VLOOKUP($X70,'KPI3 Maintenance'!$B:$AE,Z$10,0)</f>
        <v>0</v>
      </c>
      <c r="AA70" s="180">
        <f>VLOOKUP($X70,'KPI3 Maintenance'!$B:$AE,AA$10,0)</f>
        <v>0</v>
      </c>
      <c r="AB70" s="180">
        <f>VLOOKUP($X70,'KPI3 Maintenance'!$B:$AE,AB$10,0)</f>
        <v>0</v>
      </c>
      <c r="AC70" s="180">
        <f>VLOOKUP($X70,'KPI3 Maintenance'!$B:$AE,AC$10,0)</f>
        <v>0</v>
      </c>
      <c r="AD70" s="180">
        <f>VLOOKUP($X70,'KPI3 Maintenance'!$B:$AE,AD$10,0)</f>
        <v>0</v>
      </c>
      <c r="AE70" s="180">
        <f>VLOOKUP($X70,'KPI3 Maintenance'!$B:$AE,AE$10,0)</f>
        <v>0</v>
      </c>
      <c r="AF70" s="180">
        <f>VLOOKUP($X70,'KPI3 Maintenance'!$B:$AE,AF$10,0)</f>
        <v>0</v>
      </c>
      <c r="AG70" s="190">
        <f>VLOOKUP($X70,'KPI3 Maintenance'!$B:$AE,AG$10,0)</f>
        <v>0</v>
      </c>
      <c r="AH70"/>
    </row>
    <row r="71" spans="1:34">
      <c r="A71" s="1">
        <f t="shared" si="78"/>
        <v>9</v>
      </c>
      <c r="B71" s="168" t="s">
        <v>67</v>
      </c>
      <c r="C71" s="57">
        <f>SUMIFS('KPI0 Assets reporting'!$I:$I,'KPI0 Assets reporting'!$D:$D,'KPI Dashboard'!$B71,'KPI0 Assets reporting'!$F:$F,"IN")</f>
        <v>43</v>
      </c>
      <c r="D71" s="46">
        <f>SUMIF('KPI1 Fleet asset'!B:B,'KPI Dashboard'!B71,'KPI1 Fleet asset'!F:F)</f>
        <v>306</v>
      </c>
      <c r="E71" s="47">
        <f>SUMIFS(
'KPI0 Assets reporting'!$K:$K,
'KPI0 Assets reporting'!$D:$D,'KPI Dashboard'!$B71,'KPI0 Assets reporting'!$F:$F,"IN")</f>
        <v>42</v>
      </c>
      <c r="F71" s="47">
        <f>SUMIF('KPI1 Fleet asset'!$B:$B,'KPI Dashboard'!$B71,
'KPI1 Fleet asset'!$L:$L)</f>
        <v>299</v>
      </c>
      <c r="G71" s="46">
        <f>SUMIF('KPI0 Assets reporting'!$D:$D,'KPI Dashboard'!$B71,'KPI0 Assets reporting'!$I:$I)</f>
        <v>354</v>
      </c>
      <c r="H71" s="66">
        <f>SUMIF('KPI1 Fleet asset'!$B:$B,'KPI Dashboard'!$B71,'KPI1 Fleet asset'!$D:$D)</f>
        <v>2832</v>
      </c>
      <c r="I71" s="70">
        <f t="shared" si="74"/>
        <v>2.3809523809523808E-2</v>
      </c>
      <c r="J71" s="71">
        <f t="shared" si="75"/>
        <v>2.3411371237458192E-2</v>
      </c>
      <c r="K71" s="60">
        <f t="shared" si="76"/>
        <v>-0.88135593220338981</v>
      </c>
      <c r="L71" s="71">
        <f t="shared" si="77"/>
        <v>-0.89442090395480223</v>
      </c>
      <c r="M71" s="168"/>
      <c r="N71" s="175"/>
      <c r="O71" s="104" t="s">
        <v>67</v>
      </c>
      <c r="P71" s="57">
        <f>SUMIF('KPI2 Drivers'!B:B,'KPI Dashboard'!O71,'KPI2 Drivers'!F:F)</f>
        <v>0</v>
      </c>
      <c r="Q71" s="47">
        <f>SUMIF('KPI2 Drivers'!B:B,'KPI Dashboard'!O71,'KPI2 Drivers'!L:L)</f>
        <v>0</v>
      </c>
      <c r="R71" s="58">
        <f>SUMIF('KPI2 Drivers'!B:B,'KPI Dashboard'!O71,'KPI2 Drivers'!D:D)</f>
        <v>18</v>
      </c>
      <c r="S71" s="57">
        <f>SUMIF('KPI2 Drivers'!B:B,'KPI Dashboard'!O71,'KPI2 Drivers'!E:E)</f>
        <v>0</v>
      </c>
      <c r="T71" s="126">
        <f>SUMIF('KPI2 Drivers'!B:B,'KPI Dashboard'!O71,'KPI2 Drivers'!M:M)</f>
        <v>0</v>
      </c>
      <c r="U71" s="94">
        <f t="shared" si="63"/>
        <v>0</v>
      </c>
      <c r="V71" s="95">
        <f t="shared" si="64"/>
        <v>-1</v>
      </c>
      <c r="X71" s="6" t="s">
        <v>67</v>
      </c>
      <c r="Y71" s="179">
        <f>VLOOKUP($X71,'KPI3 Maintenance'!$B:$AE,Y$10,0)</f>
        <v>6.9767441860465115E-2</v>
      </c>
      <c r="Z71" s="180">
        <f>VLOOKUP($X71,'KPI3 Maintenance'!$B:$AE,Z$10,0)</f>
        <v>7.1428571428571425E-2</v>
      </c>
      <c r="AA71" s="180">
        <f>VLOOKUP($X71,'KPI3 Maintenance'!$B:$AE,AA$10,0)</f>
        <v>7.1428571428571425E-2</v>
      </c>
      <c r="AB71" s="180">
        <f>VLOOKUP($X71,'KPI3 Maintenance'!$B:$AE,AB$10,0)</f>
        <v>4.7619047619047616E-2</v>
      </c>
      <c r="AC71" s="180">
        <f>VLOOKUP($X71,'KPI3 Maintenance'!$B:$AE,AC$10,0)</f>
        <v>0</v>
      </c>
      <c r="AD71" s="180">
        <f>VLOOKUP($X71,'KPI3 Maintenance'!$B:$AE,AD$10,0)</f>
        <v>0</v>
      </c>
      <c r="AE71" s="180">
        <f>VLOOKUP($X71,'KPI3 Maintenance'!$B:$AE,AE$10,0)</f>
        <v>0</v>
      </c>
      <c r="AF71" s="180">
        <f>VLOOKUP($X71,'KPI3 Maintenance'!$B:$AE,AF$10,0)</f>
        <v>0</v>
      </c>
      <c r="AG71" s="190">
        <f>VLOOKUP($X71,'KPI3 Maintenance'!$B:$AE,AG$10,0)</f>
        <v>0</v>
      </c>
      <c r="AH71"/>
    </row>
    <row r="72" spans="1:34">
      <c r="A72" s="1">
        <f t="shared" si="78"/>
        <v>10</v>
      </c>
      <c r="B72" s="168" t="s">
        <v>68</v>
      </c>
      <c r="C72" s="57">
        <f>SUMIFS('KPI0 Assets reporting'!$I:$I,'KPI0 Assets reporting'!$D:$D,'KPI Dashboard'!$B72,'KPI0 Assets reporting'!$F:$F,"IN")</f>
        <v>32</v>
      </c>
      <c r="D72" s="46">
        <f>SUMIF('KPI1 Fleet asset'!B:B,'KPI Dashboard'!B72,'KPI1 Fleet asset'!F:F)</f>
        <v>229</v>
      </c>
      <c r="E72" s="47">
        <f>SUMIFS(
'KPI0 Assets reporting'!$K:$K,
'KPI0 Assets reporting'!$D:$D,'KPI Dashboard'!$B72,'KPI0 Assets reporting'!$F:$F,"IN")</f>
        <v>32</v>
      </c>
      <c r="F72" s="47">
        <f>SUMIF('KPI1 Fleet asset'!$B:$B,'KPI Dashboard'!$B72,
'KPI1 Fleet asset'!$L:$L)</f>
        <v>237</v>
      </c>
      <c r="G72" s="46">
        <f>SUMIF('KPI0 Assets reporting'!$D:$D,'KPI Dashboard'!$B72,'KPI0 Assets reporting'!$I:$I)</f>
        <v>32</v>
      </c>
      <c r="H72" s="66">
        <f>SUMIF('KPI1 Fleet asset'!$B:$B,'KPI Dashboard'!$B72,'KPI1 Fleet asset'!$D:$D)</f>
        <v>256</v>
      </c>
      <c r="I72" s="70">
        <f t="shared" si="74"/>
        <v>0</v>
      </c>
      <c r="J72" s="71">
        <f t="shared" si="75"/>
        <v>3.3755274261603373E-2</v>
      </c>
      <c r="K72" s="60">
        <f t="shared" si="76"/>
        <v>0</v>
      </c>
      <c r="L72" s="71">
        <f t="shared" si="77"/>
        <v>-7.421875E-2</v>
      </c>
      <c r="M72" s="168" t="s">
        <v>123</v>
      </c>
      <c r="N72" s="175"/>
      <c r="O72" s="104" t="s">
        <v>68</v>
      </c>
      <c r="P72" s="57">
        <f>SUMIF('KPI2 Drivers'!B:B,'KPI Dashboard'!O72,'KPI2 Drivers'!F:F)</f>
        <v>0</v>
      </c>
      <c r="Q72" s="47">
        <f>SUMIF('KPI2 Drivers'!B:B,'KPI Dashboard'!O72,'KPI2 Drivers'!L:L)</f>
        <v>1</v>
      </c>
      <c r="R72" s="58">
        <f>SUMIF('KPI2 Drivers'!B:B,'KPI Dashboard'!O72,'KPI2 Drivers'!D:D)</f>
        <v>18</v>
      </c>
      <c r="S72" s="57">
        <f>SUMIF('KPI2 Drivers'!B:B,'KPI Dashboard'!O72,'KPI2 Drivers'!E:E)</f>
        <v>0</v>
      </c>
      <c r="T72" s="126">
        <f>SUMIF('KPI2 Drivers'!B:B,'KPI Dashboard'!O72,'KPI2 Drivers'!M:M)</f>
        <v>0</v>
      </c>
      <c r="U72" s="94">
        <f t="shared" si="63"/>
        <v>1</v>
      </c>
      <c r="V72" s="95">
        <f t="shared" si="64"/>
        <v>-0.94444444444444442</v>
      </c>
      <c r="X72" s="6" t="s">
        <v>68</v>
      </c>
      <c r="Y72" s="179">
        <f>VLOOKUP($X72,'KPI3 Maintenance'!$B:$AE,Y$10,0)</f>
        <v>0</v>
      </c>
      <c r="Z72" s="180">
        <f>VLOOKUP($X72,'KPI3 Maintenance'!$B:$AE,Z$10,0)</f>
        <v>0</v>
      </c>
      <c r="AA72" s="180">
        <f>VLOOKUP($X72,'KPI3 Maintenance'!$B:$AE,AA$10,0)</f>
        <v>0</v>
      </c>
      <c r="AB72" s="180">
        <f>VLOOKUP($X72,'KPI3 Maintenance'!$B:$AE,AB$10,0)</f>
        <v>0</v>
      </c>
      <c r="AC72" s="180">
        <f>VLOOKUP($X72,'KPI3 Maintenance'!$B:$AE,AC$10,0)</f>
        <v>0</v>
      </c>
      <c r="AD72" s="180">
        <f>VLOOKUP($X72,'KPI3 Maintenance'!$B:$AE,AD$10,0)</f>
        <v>0</v>
      </c>
      <c r="AE72" s="180">
        <f>VLOOKUP($X72,'KPI3 Maintenance'!$B:$AE,AE$10,0)</f>
        <v>0</v>
      </c>
      <c r="AF72" s="180">
        <f>VLOOKUP($X72,'KPI3 Maintenance'!$B:$AE,AF$10,0)</f>
        <v>0</v>
      </c>
      <c r="AG72" s="190">
        <f>VLOOKUP($X72,'KPI3 Maintenance'!$B:$AE,AG$10,0)</f>
        <v>0</v>
      </c>
      <c r="AH72"/>
    </row>
    <row r="73" spans="1:34">
      <c r="A73" s="1">
        <f t="shared" si="78"/>
        <v>11</v>
      </c>
      <c r="B73" s="168" t="s">
        <v>69</v>
      </c>
      <c r="C73" s="57">
        <f>SUMIFS('KPI0 Assets reporting'!$I:$I,'KPI0 Assets reporting'!$D:$D,'KPI Dashboard'!$B73,'KPI0 Assets reporting'!$F:$F,"IN")</f>
        <v>15</v>
      </c>
      <c r="D73" s="46">
        <f>SUMIF('KPI1 Fleet asset'!B:B,'KPI Dashboard'!B73,'KPI1 Fleet asset'!F:F)</f>
        <v>105</v>
      </c>
      <c r="E73" s="47">
        <f>SUMIFS(
'KPI0 Assets reporting'!$K:$K,
'KPI0 Assets reporting'!$D:$D,'KPI Dashboard'!$B73,'KPI0 Assets reporting'!$F:$F,"IN")</f>
        <v>15</v>
      </c>
      <c r="F73" s="47">
        <f>SUMIF('KPI1 Fleet asset'!$B:$B,'KPI Dashboard'!$B73,
'KPI1 Fleet asset'!$L:$L)</f>
        <v>105</v>
      </c>
      <c r="G73" s="46">
        <f>SUMIF('KPI0 Assets reporting'!$D:$D,'KPI Dashboard'!$B73,'KPI0 Assets reporting'!$I:$I)</f>
        <v>18</v>
      </c>
      <c r="H73" s="66">
        <f>SUMIF('KPI1 Fleet asset'!$B:$B,'KPI Dashboard'!$B73,'KPI1 Fleet asset'!$D:$D)</f>
        <v>144</v>
      </c>
      <c r="I73" s="70">
        <f t="shared" si="74"/>
        <v>0</v>
      </c>
      <c r="J73" s="71">
        <f t="shared" si="75"/>
        <v>0</v>
      </c>
      <c r="K73" s="60">
        <f t="shared" si="76"/>
        <v>-0.16666666666666666</v>
      </c>
      <c r="L73" s="71">
        <f t="shared" si="77"/>
        <v>-0.27083333333333331</v>
      </c>
      <c r="M73" s="168" t="s">
        <v>123</v>
      </c>
      <c r="N73" s="175"/>
      <c r="O73" s="104" t="s">
        <v>69</v>
      </c>
      <c r="P73" s="57">
        <f>SUMIF('KPI2 Drivers'!B:B,'KPI Dashboard'!O73,'KPI2 Drivers'!F:F)</f>
        <v>0</v>
      </c>
      <c r="Q73" s="47">
        <f>SUMIF('KPI2 Drivers'!B:B,'KPI Dashboard'!O73,'KPI2 Drivers'!L:L)</f>
        <v>0</v>
      </c>
      <c r="R73" s="58">
        <f>SUMIF('KPI2 Drivers'!B:B,'KPI Dashboard'!O73,'KPI2 Drivers'!D:D)</f>
        <v>14</v>
      </c>
      <c r="S73" s="57">
        <f>SUMIF('KPI2 Drivers'!B:B,'KPI Dashboard'!O73,'KPI2 Drivers'!E:E)</f>
        <v>0</v>
      </c>
      <c r="T73" s="126">
        <f>SUMIF('KPI2 Drivers'!B:B,'KPI Dashboard'!O73,'KPI2 Drivers'!M:M)</f>
        <v>0</v>
      </c>
      <c r="U73" s="94">
        <f t="shared" si="63"/>
        <v>0</v>
      </c>
      <c r="V73" s="95">
        <f t="shared" si="64"/>
        <v>-1</v>
      </c>
      <c r="X73" s="6" t="s">
        <v>69</v>
      </c>
      <c r="Y73" s="179">
        <f>VLOOKUP($X73,'KPI3 Maintenance'!$B:$AE,Y$10,0)</f>
        <v>0</v>
      </c>
      <c r="Z73" s="180">
        <f>VLOOKUP($X73,'KPI3 Maintenance'!$B:$AE,Z$10,0)</f>
        <v>0</v>
      </c>
      <c r="AA73" s="180">
        <f>VLOOKUP($X73,'KPI3 Maintenance'!$B:$AE,AA$10,0)</f>
        <v>0</v>
      </c>
      <c r="AB73" s="180">
        <f>VLOOKUP($X73,'KPI3 Maintenance'!$B:$AE,AB$10,0)</f>
        <v>0</v>
      </c>
      <c r="AC73" s="180">
        <f>VLOOKUP($X73,'KPI3 Maintenance'!$B:$AE,AC$10,0)</f>
        <v>0</v>
      </c>
      <c r="AD73" s="180">
        <f>VLOOKUP($X73,'KPI3 Maintenance'!$B:$AE,AD$10,0)</f>
        <v>0</v>
      </c>
      <c r="AE73" s="180">
        <f>VLOOKUP($X73,'KPI3 Maintenance'!$B:$AE,AE$10,0)</f>
        <v>0</v>
      </c>
      <c r="AF73" s="180">
        <f>VLOOKUP($X73,'KPI3 Maintenance'!$B:$AE,AF$10,0)</f>
        <v>0</v>
      </c>
      <c r="AG73" s="190">
        <f>VLOOKUP($X73,'KPI3 Maintenance'!$B:$AE,AG$10,0)</f>
        <v>0</v>
      </c>
      <c r="AH73"/>
    </row>
    <row r="74" spans="1:34">
      <c r="A74" s="1">
        <f t="shared" si="78"/>
        <v>12</v>
      </c>
      <c r="B74" s="168" t="s">
        <v>70</v>
      </c>
      <c r="C74" s="57">
        <f>SUMIFS('KPI0 Assets reporting'!$I:$I,'KPI0 Assets reporting'!$D:$D,'KPI Dashboard'!$B74,'KPI0 Assets reporting'!$F:$F,"IN")</f>
        <v>3</v>
      </c>
      <c r="D74" s="46">
        <f>SUMIF('KPI1 Fleet asset'!B:B,'KPI Dashboard'!B74,'KPI1 Fleet asset'!F:F)</f>
        <v>22</v>
      </c>
      <c r="E74" s="47">
        <f>SUMIFS(
'KPI0 Assets reporting'!$K:$K,
'KPI0 Assets reporting'!$D:$D,'KPI Dashboard'!$B74,'KPI0 Assets reporting'!$F:$F,"IN")</f>
        <v>3</v>
      </c>
      <c r="F74" s="47">
        <f>SUMIF('KPI1 Fleet asset'!$B:$B,'KPI Dashboard'!$B74,
'KPI1 Fleet asset'!$L:$L)</f>
        <v>22</v>
      </c>
      <c r="G74" s="46">
        <f>SUMIF('KPI0 Assets reporting'!$D:$D,'KPI Dashboard'!$B74,'KPI0 Assets reporting'!$I:$I)</f>
        <v>22</v>
      </c>
      <c r="H74" s="66">
        <f>SUMIF('KPI1 Fleet asset'!$B:$B,'KPI Dashboard'!$B74,'KPI1 Fleet asset'!$D:$D)</f>
        <v>176</v>
      </c>
      <c r="I74" s="70">
        <f t="shared" si="74"/>
        <v>0</v>
      </c>
      <c r="J74" s="71">
        <f t="shared" si="75"/>
        <v>0</v>
      </c>
      <c r="K74" s="60">
        <f t="shared" si="76"/>
        <v>-0.86363636363636365</v>
      </c>
      <c r="L74" s="71">
        <f t="shared" si="77"/>
        <v>-0.875</v>
      </c>
      <c r="M74" s="168"/>
      <c r="N74" s="175"/>
      <c r="O74" s="104" t="s">
        <v>70</v>
      </c>
      <c r="P74" s="57">
        <f>SUMIF('KPI2 Drivers'!B:B,'KPI Dashboard'!O74,'KPI2 Drivers'!F:F)</f>
        <v>0</v>
      </c>
      <c r="Q74" s="47">
        <f>SUMIF('KPI2 Drivers'!B:B,'KPI Dashboard'!O74,'KPI2 Drivers'!L:L)</f>
        <v>0</v>
      </c>
      <c r="R74" s="58">
        <f>SUMIF('KPI2 Drivers'!B:B,'KPI Dashboard'!O74,'KPI2 Drivers'!D:D)</f>
        <v>20</v>
      </c>
      <c r="S74" s="57">
        <f>SUMIF('KPI2 Drivers'!B:B,'KPI Dashboard'!O74,'KPI2 Drivers'!E:E)</f>
        <v>0</v>
      </c>
      <c r="T74" s="126">
        <f>SUMIF('KPI2 Drivers'!B:B,'KPI Dashboard'!O74,'KPI2 Drivers'!M:M)</f>
        <v>0</v>
      </c>
      <c r="U74" s="94">
        <f t="shared" si="63"/>
        <v>0</v>
      </c>
      <c r="V74" s="95">
        <f t="shared" si="64"/>
        <v>-1</v>
      </c>
      <c r="X74" s="6" t="s">
        <v>70</v>
      </c>
      <c r="Y74" s="179">
        <f>VLOOKUP($X74,'KPI3 Maintenance'!$B:$AE,Y$10,0)</f>
        <v>0</v>
      </c>
      <c r="Z74" s="180">
        <f>VLOOKUP($X74,'KPI3 Maintenance'!$B:$AE,Z$10,0)</f>
        <v>0</v>
      </c>
      <c r="AA74" s="180">
        <f>VLOOKUP($X74,'KPI3 Maintenance'!$B:$AE,AA$10,0)</f>
        <v>0</v>
      </c>
      <c r="AB74" s="180">
        <f>VLOOKUP($X74,'KPI3 Maintenance'!$B:$AE,AB$10,0)</f>
        <v>0</v>
      </c>
      <c r="AC74" s="180">
        <f>VLOOKUP($X74,'KPI3 Maintenance'!$B:$AE,AC$10,0)</f>
        <v>0</v>
      </c>
      <c r="AD74" s="180">
        <f>VLOOKUP($X74,'KPI3 Maintenance'!$B:$AE,AD$10,0)</f>
        <v>0</v>
      </c>
      <c r="AE74" s="180">
        <f>VLOOKUP($X74,'KPI3 Maintenance'!$B:$AE,AE$10,0)</f>
        <v>0</v>
      </c>
      <c r="AF74" s="180">
        <f>VLOOKUP($X74,'KPI3 Maintenance'!$B:$AE,AF$10,0)</f>
        <v>0</v>
      </c>
      <c r="AG74" s="190">
        <f>VLOOKUP($X74,'KPI3 Maintenance'!$B:$AE,AG$10,0)</f>
        <v>0</v>
      </c>
      <c r="AH74"/>
    </row>
    <row r="75" spans="1:34">
      <c r="A75" s="1">
        <f t="shared" si="78"/>
        <v>13</v>
      </c>
      <c r="B75" s="168" t="s">
        <v>71</v>
      </c>
      <c r="C75" s="57">
        <f>SUMIFS('KPI0 Assets reporting'!$I:$I,'KPI0 Assets reporting'!$D:$D,'KPI Dashboard'!$B75,'KPI0 Assets reporting'!$F:$F,"IN")</f>
        <v>10</v>
      </c>
      <c r="D75" s="46">
        <f>SUMIF('KPI1 Fleet asset'!B:B,'KPI Dashboard'!B75,'KPI1 Fleet asset'!F:F)</f>
        <v>68</v>
      </c>
      <c r="E75" s="47">
        <f>SUMIFS(
'KPI0 Assets reporting'!$K:$K,
'KPI0 Assets reporting'!$D:$D,'KPI Dashboard'!$B75,'KPI0 Assets reporting'!$F:$F,"IN")</f>
        <v>32</v>
      </c>
      <c r="F75" s="47">
        <f>SUMIF('KPI1 Fleet asset'!$B:$B,'KPI Dashboard'!$B75,
'KPI1 Fleet asset'!$L:$L)</f>
        <v>191</v>
      </c>
      <c r="G75" s="46">
        <f>SUMIF('KPI0 Assets reporting'!$D:$D,'KPI Dashboard'!$B75,'KPI0 Assets reporting'!$I:$I)</f>
        <v>34</v>
      </c>
      <c r="H75" s="66">
        <f>SUMIF('KPI1 Fleet asset'!$B:$B,'KPI Dashboard'!$B75,'KPI1 Fleet asset'!$D:$D)</f>
        <v>272</v>
      </c>
      <c r="I75" s="70">
        <f t="shared" si="74"/>
        <v>0.6875</v>
      </c>
      <c r="J75" s="71">
        <f t="shared" si="75"/>
        <v>0.64397905759162299</v>
      </c>
      <c r="K75" s="60">
        <f t="shared" si="76"/>
        <v>-5.8823529411764705E-2</v>
      </c>
      <c r="L75" s="71">
        <f t="shared" si="77"/>
        <v>-0.29779411764705882</v>
      </c>
      <c r="M75" s="168"/>
      <c r="N75" s="175"/>
      <c r="O75" s="104" t="s">
        <v>71</v>
      </c>
      <c r="P75" s="57">
        <f>SUMIF('KPI2 Drivers'!B:B,'KPI Dashboard'!O75,'KPI2 Drivers'!F:F)</f>
        <v>1</v>
      </c>
      <c r="Q75" s="47">
        <f>SUMIF('KPI2 Drivers'!B:B,'KPI Dashboard'!O75,'KPI2 Drivers'!L:L)</f>
        <v>1</v>
      </c>
      <c r="R75" s="58">
        <f>SUMIF('KPI2 Drivers'!B:B,'KPI Dashboard'!O75,'KPI2 Drivers'!D:D)</f>
        <v>9</v>
      </c>
      <c r="S75" s="57">
        <f>SUMIF('KPI2 Drivers'!B:B,'KPI Dashboard'!O75,'KPI2 Drivers'!E:E)</f>
        <v>1</v>
      </c>
      <c r="T75" s="126">
        <f>SUMIF('KPI2 Drivers'!B:B,'KPI Dashboard'!O75,'KPI2 Drivers'!M:M)</f>
        <v>0</v>
      </c>
      <c r="U75" s="94">
        <f t="shared" si="63"/>
        <v>0</v>
      </c>
      <c r="V75" s="95">
        <f t="shared" si="64"/>
        <v>-0.88888888888888884</v>
      </c>
      <c r="X75" s="6" t="s">
        <v>71</v>
      </c>
      <c r="Y75" s="179">
        <f>VLOOKUP($X75,'KPI3 Maintenance'!$B:$AE,Y$10,0)</f>
        <v>0</v>
      </c>
      <c r="Z75" s="180">
        <f>VLOOKUP($X75,'KPI3 Maintenance'!$B:$AE,Z$10,0)</f>
        <v>0</v>
      </c>
      <c r="AA75" s="180">
        <f>VLOOKUP($X75,'KPI3 Maintenance'!$B:$AE,AA$10,0)</f>
        <v>0</v>
      </c>
      <c r="AB75" s="180">
        <f>VLOOKUP($X75,'KPI3 Maintenance'!$B:$AE,AB$10,0)</f>
        <v>0</v>
      </c>
      <c r="AC75" s="180">
        <f>VLOOKUP($X75,'KPI3 Maintenance'!$B:$AE,AC$10,0)</f>
        <v>0</v>
      </c>
      <c r="AD75" s="180">
        <f>VLOOKUP($X75,'KPI3 Maintenance'!$B:$AE,AD$10,0)</f>
        <v>0</v>
      </c>
      <c r="AE75" s="180">
        <f>VLOOKUP($X75,'KPI3 Maintenance'!$B:$AE,AE$10,0)</f>
        <v>0</v>
      </c>
      <c r="AF75" s="180">
        <f>VLOOKUP($X75,'KPI3 Maintenance'!$B:$AE,AF$10,0)</f>
        <v>0</v>
      </c>
      <c r="AG75" s="190">
        <f>VLOOKUP($X75,'KPI3 Maintenance'!$B:$AE,AG$10,0)</f>
        <v>0</v>
      </c>
      <c r="AH75"/>
    </row>
    <row r="76" spans="1:34" ht="15" thickBot="1">
      <c r="A76" s="1">
        <f t="shared" si="78"/>
        <v>14</v>
      </c>
      <c r="B76" s="169" t="s">
        <v>72</v>
      </c>
      <c r="C76" s="50">
        <f>SUMIFS('KPI0 Assets reporting'!$I:$I,'KPI0 Assets reporting'!$D:$D,'KPI Dashboard'!$B76,'KPI0 Assets reporting'!$F:$F,"IN")</f>
        <v>12</v>
      </c>
      <c r="D76" s="51">
        <f>SUMIF('KPI1 Fleet asset'!B:B,'KPI Dashboard'!B76,'KPI1 Fleet asset'!F:F)</f>
        <v>81</v>
      </c>
      <c r="E76" s="59">
        <f>SUMIFS(
'KPI0 Assets reporting'!$K:$K,
'KPI0 Assets reporting'!$D:$D,'KPI Dashboard'!$B76,'KPI0 Assets reporting'!$F:$F,"IN")</f>
        <v>27</v>
      </c>
      <c r="F76" s="59">
        <f>SUMIF('KPI1 Fleet asset'!$B:$B,'KPI Dashboard'!$B76,
'KPI1 Fleet asset'!$L:$L)</f>
        <v>200</v>
      </c>
      <c r="G76" s="51">
        <f>SUMIF('KPI0 Assets reporting'!$D:$D,'KPI Dashboard'!$B76,'KPI0 Assets reporting'!$I:$I)</f>
        <v>29</v>
      </c>
      <c r="H76" s="64">
        <f>SUMIF('KPI1 Fleet asset'!$B:$B,'KPI Dashboard'!$B76,'KPI1 Fleet asset'!$D:$D)</f>
        <v>232</v>
      </c>
      <c r="I76" s="72">
        <f t="shared" si="74"/>
        <v>0.55555555555555558</v>
      </c>
      <c r="J76" s="73">
        <f t="shared" si="75"/>
        <v>0.59499999999999997</v>
      </c>
      <c r="K76" s="146">
        <f t="shared" si="76"/>
        <v>-6.8965517241379309E-2</v>
      </c>
      <c r="L76" s="73">
        <f t="shared" si="77"/>
        <v>-0.13793103448275862</v>
      </c>
      <c r="M76" s="169"/>
      <c r="N76" s="175"/>
      <c r="O76" s="105" t="s">
        <v>72</v>
      </c>
      <c r="P76" s="50">
        <f>SUMIF('KPI2 Drivers'!B:B,'KPI Dashboard'!O76,'KPI2 Drivers'!F:F)</f>
        <v>1</v>
      </c>
      <c r="Q76" s="59">
        <f>SUMIF('KPI2 Drivers'!B:B,'KPI Dashboard'!O76,'KPI2 Drivers'!L:L)</f>
        <v>17</v>
      </c>
      <c r="R76" s="55">
        <f>SUMIF('KPI2 Drivers'!B:B,'KPI Dashboard'!O76,'KPI2 Drivers'!D:D)</f>
        <v>18</v>
      </c>
      <c r="S76" s="50">
        <f>SUMIF('KPI2 Drivers'!B:B,'KPI Dashboard'!O76,'KPI2 Drivers'!E:E)</f>
        <v>0</v>
      </c>
      <c r="T76" s="127">
        <f>SUMIF('KPI2 Drivers'!B:B,'KPI Dashboard'!O76,'KPI2 Drivers'!M:M)</f>
        <v>0</v>
      </c>
      <c r="U76" s="96">
        <f t="shared" si="63"/>
        <v>0.94117647058823528</v>
      </c>
      <c r="V76" s="97">
        <f t="shared" si="64"/>
        <v>-5.5555555555555552E-2</v>
      </c>
      <c r="X76" s="202" t="s">
        <v>72</v>
      </c>
      <c r="Y76" s="193">
        <f>VLOOKUP($X76,'KPI3 Maintenance'!$B:$AE,Y$10,0)</f>
        <v>0</v>
      </c>
      <c r="Z76" s="194">
        <f>VLOOKUP($X76,'KPI3 Maintenance'!$B:$AE,Z$10,0)</f>
        <v>0</v>
      </c>
      <c r="AA76" s="194">
        <f>VLOOKUP($X76,'KPI3 Maintenance'!$B:$AE,AA$10,0)</f>
        <v>0</v>
      </c>
      <c r="AB76" s="194">
        <f>VLOOKUP($X76,'KPI3 Maintenance'!$B:$AE,AB$10,0)</f>
        <v>0</v>
      </c>
      <c r="AC76" s="194">
        <f>VLOOKUP($X76,'KPI3 Maintenance'!$B:$AE,AC$10,0)</f>
        <v>0</v>
      </c>
      <c r="AD76" s="194">
        <f>VLOOKUP($X76,'KPI3 Maintenance'!$B:$AE,AD$10,0)</f>
        <v>0</v>
      </c>
      <c r="AE76" s="194">
        <f>VLOOKUP($X76,'KPI3 Maintenance'!$B:$AE,AE$10,0)</f>
        <v>0</v>
      </c>
      <c r="AF76" s="194">
        <f>VLOOKUP($X76,'KPI3 Maintenance'!$B:$AE,AF$10,0)</f>
        <v>0</v>
      </c>
      <c r="AG76" s="195">
        <f>VLOOKUP($X76,'KPI3 Maintenance'!$B:$AE,AG$10,0)</f>
        <v>0</v>
      </c>
      <c r="AH76"/>
    </row>
  </sheetData>
  <sortState xmlns:xlrd2="http://schemas.microsoft.com/office/spreadsheetml/2017/richdata2" ref="B14:B76">
    <sortCondition ref="B14:B76"/>
  </sortState>
  <mergeCells count="37">
    <mergeCell ref="Y44:AG44"/>
    <mergeCell ref="Y60:AG60"/>
    <mergeCell ref="Y3:AG3"/>
    <mergeCell ref="Y11:AG11"/>
    <mergeCell ref="Y26:AG26"/>
    <mergeCell ref="C60:D60"/>
    <mergeCell ref="E60:F60"/>
    <mergeCell ref="G60:H60"/>
    <mergeCell ref="I3:J3"/>
    <mergeCell ref="B1:L1"/>
    <mergeCell ref="C44:D44"/>
    <mergeCell ref="E44:F44"/>
    <mergeCell ref="G44:H44"/>
    <mergeCell ref="M11:M13"/>
    <mergeCell ref="M26:M28"/>
    <mergeCell ref="E11:F11"/>
    <mergeCell ref="G11:H11"/>
    <mergeCell ref="C26:D26"/>
    <mergeCell ref="E26:F26"/>
    <mergeCell ref="G26:H26"/>
    <mergeCell ref="I26:J26"/>
    <mergeCell ref="K26:L26"/>
    <mergeCell ref="C11:D11"/>
    <mergeCell ref="I11:J11"/>
    <mergeCell ref="K11:L11"/>
    <mergeCell ref="M44:M46"/>
    <mergeCell ref="M60:M62"/>
    <mergeCell ref="I60:J60"/>
    <mergeCell ref="K60:L60"/>
    <mergeCell ref="I44:J44"/>
    <mergeCell ref="K44:L44"/>
    <mergeCell ref="AJ1:AT1"/>
    <mergeCell ref="G3:H3"/>
    <mergeCell ref="C3:D3"/>
    <mergeCell ref="X1:AH1"/>
    <mergeCell ref="O1:V1"/>
    <mergeCell ref="K3:L3"/>
  </mergeCells>
  <conditionalFormatting sqref="K63:K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7:K5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9:K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K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4:AG24">
    <cfRule type="cellIs" dxfId="259" priority="4" operator="equal">
      <formula>0</formula>
    </cfRule>
  </conditionalFormatting>
  <conditionalFormatting sqref="Y29:AG42">
    <cfRule type="cellIs" dxfId="258" priority="3" operator="equal">
      <formula>0</formula>
    </cfRule>
  </conditionalFormatting>
  <conditionalFormatting sqref="Y47:AG58">
    <cfRule type="cellIs" dxfId="257" priority="2" operator="equal">
      <formula>0</formula>
    </cfRule>
  </conditionalFormatting>
  <conditionalFormatting sqref="Y63:AG76">
    <cfRule type="cellIs" dxfId="25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5B78-43CE-41AB-83BD-7CD4E0C70B1B}">
  <dimension ref="A1:AF22"/>
  <sheetViews>
    <sheetView showGridLines="0" topLeftCell="K1" zoomScale="70" zoomScaleNormal="70" workbookViewId="0">
      <selection activeCell="AH9" sqref="AH9"/>
    </sheetView>
  </sheetViews>
  <sheetFormatPr defaultRowHeight="14.4"/>
  <cols>
    <col min="3" max="3" width="6.5546875" bestFit="1" customWidth="1"/>
    <col min="4" max="4" width="10.5546875" bestFit="1" customWidth="1"/>
    <col min="5" max="5" width="10.44140625" bestFit="1" customWidth="1"/>
    <col min="6" max="6" width="10.5546875" bestFit="1" customWidth="1"/>
    <col min="7" max="7" width="10.44140625" bestFit="1" customWidth="1"/>
    <col min="11" max="11" width="15.5546875" bestFit="1" customWidth="1"/>
    <col min="12" max="12" width="13.109375" bestFit="1" customWidth="1"/>
    <col min="13" max="13" width="15.5546875" bestFit="1" customWidth="1"/>
    <col min="15" max="15" width="10.109375" customWidth="1"/>
    <col min="16" max="16" width="8.88671875" bestFit="1" customWidth="1"/>
    <col min="18" max="18" width="13.5546875" customWidth="1"/>
  </cols>
  <sheetData>
    <row r="1" spans="1:32" ht="33.6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L1" s="243" t="s">
        <v>1</v>
      </c>
      <c r="M1" s="243"/>
      <c r="N1" s="243"/>
      <c r="O1" s="243"/>
      <c r="P1" s="243"/>
      <c r="Q1" s="243"/>
      <c r="R1" s="243"/>
      <c r="S1" s="243"/>
      <c r="T1" s="243"/>
      <c r="U1" s="243"/>
      <c r="W1" s="243" t="s">
        <v>130</v>
      </c>
      <c r="X1" s="243"/>
      <c r="Y1" s="243"/>
      <c r="Z1" s="243"/>
      <c r="AA1" s="243"/>
      <c r="AB1" s="243"/>
      <c r="AC1" s="243"/>
      <c r="AD1" s="243"/>
      <c r="AE1" s="243"/>
      <c r="AF1" s="243"/>
    </row>
    <row r="16" spans="1:32">
      <c r="D16" s="240" t="str">
        <f>'KPI Dashboard'!I3</f>
        <v>uplift since B/L</v>
      </c>
      <c r="E16" s="241">
        <f>'KPI Dashboard'!J3</f>
        <v>0</v>
      </c>
      <c r="F16" s="240" t="str">
        <f>'KPI Dashboard'!K3</f>
        <v>Remaining to Objective</v>
      </c>
      <c r="G16" s="241">
        <f>'KPI Dashboard'!L3</f>
        <v>0</v>
      </c>
    </row>
    <row r="17" spans="2:32" ht="21.6">
      <c r="D17" s="138" t="str">
        <f>'KPI Dashboard'!I4</f>
        <v>No. of assets IN tracpoint</v>
      </c>
      <c r="E17" s="139" t="str">
        <f>'KPI Dashboard'!J4</f>
        <v>Fields completion</v>
      </c>
      <c r="F17" s="138" t="str">
        <f>'KPI Dashboard'!K4</f>
        <v>No. of assets IN tracpoint</v>
      </c>
      <c r="G17" s="139" t="str">
        <f>'KPI Dashboard'!L4</f>
        <v>Fields completion</v>
      </c>
      <c r="O17" s="249" t="str">
        <f>'KPI Dashboard'!U4</f>
        <v>Approved Drivers</v>
      </c>
      <c r="P17" s="250"/>
    </row>
    <row r="18" spans="2:32" ht="24">
      <c r="B18" s="251" t="s">
        <v>17</v>
      </c>
      <c r="C18" s="252"/>
      <c r="D18" s="161">
        <f>'KPI Dashboard'!I5</f>
        <v>0.4825174825174825</v>
      </c>
      <c r="E18" s="141">
        <f>'KPI Dashboard'!J5</f>
        <v>0.51470588235294112</v>
      </c>
      <c r="F18" s="140">
        <f>'KPI Dashboard'!K5</f>
        <v>-0.81500646830530399</v>
      </c>
      <c r="G18" s="141">
        <f>'KPI Dashboard'!L5</f>
        <v>-0.82406209573091849</v>
      </c>
      <c r="O18" s="165" t="s">
        <v>115</v>
      </c>
      <c r="P18" s="139" t="s">
        <v>116</v>
      </c>
      <c r="W18" s="7"/>
      <c r="X18" s="221">
        <v>43922</v>
      </c>
      <c r="Y18" s="221">
        <v>43952</v>
      </c>
      <c r="Z18" s="221">
        <v>43983</v>
      </c>
      <c r="AA18" s="221">
        <v>44013</v>
      </c>
      <c r="AB18" s="221">
        <v>44044</v>
      </c>
      <c r="AC18" s="221">
        <v>44075</v>
      </c>
      <c r="AD18" s="221">
        <v>44105</v>
      </c>
      <c r="AE18" s="221">
        <v>44136</v>
      </c>
      <c r="AF18" s="221">
        <v>44166</v>
      </c>
    </row>
    <row r="19" spans="2:32" ht="21.9" customHeight="1">
      <c r="B19" s="253" t="s">
        <v>18</v>
      </c>
      <c r="C19" s="254"/>
      <c r="D19" s="68">
        <f>'KPI Dashboard'!I6</f>
        <v>0.32424242424242422</v>
      </c>
      <c r="E19" s="71">
        <f>'KPI Dashboard'!J6</f>
        <v>4.8025134649910234E-2</v>
      </c>
      <c r="F19" s="70">
        <f>'KPI Dashboard'!K6</f>
        <v>-0.6333333333333333</v>
      </c>
      <c r="G19" s="71">
        <f>'KPI Dashboard'!L6</f>
        <v>-0.69055555555555559</v>
      </c>
      <c r="M19" s="251" t="s">
        <v>17</v>
      </c>
      <c r="N19" s="252"/>
      <c r="O19" s="68">
        <f>'KPI Dashboard'!U5</f>
        <v>0.70270270270270274</v>
      </c>
      <c r="P19" s="141">
        <f>'KPI Dashboard'!V5</f>
        <v>-0.84453781512605042</v>
      </c>
      <c r="W19" s="220" t="s">
        <v>17</v>
      </c>
      <c r="X19" s="216">
        <v>0</v>
      </c>
      <c r="Y19" s="216">
        <v>0</v>
      </c>
      <c r="Z19" s="216">
        <v>0</v>
      </c>
      <c r="AA19" s="216">
        <v>0</v>
      </c>
      <c r="AB19" s="216">
        <v>0</v>
      </c>
      <c r="AC19" s="216">
        <v>0</v>
      </c>
      <c r="AD19" s="216">
        <v>0</v>
      </c>
      <c r="AE19" s="216">
        <v>0</v>
      </c>
      <c r="AF19" s="216">
        <v>0</v>
      </c>
    </row>
    <row r="20" spans="2:32" ht="21.9" customHeight="1">
      <c r="B20" s="255" t="s">
        <v>19</v>
      </c>
      <c r="C20" s="256"/>
      <c r="D20" s="68">
        <f>'KPI Dashboard'!I7</f>
        <v>2.9304029304029304E-2</v>
      </c>
      <c r="E20" s="71">
        <f>'KPI Dashboard'!J7</f>
        <v>0.12386850881372082</v>
      </c>
      <c r="F20" s="70">
        <f>'KPI Dashboard'!K7</f>
        <v>-0.57210031347962387</v>
      </c>
      <c r="G20" s="71">
        <f>'KPI Dashboard'!L7</f>
        <v>-0.58875391849529779</v>
      </c>
      <c r="M20" s="253" t="s">
        <v>18</v>
      </c>
      <c r="N20" s="254"/>
      <c r="O20" s="68">
        <f>'KPI Dashboard'!U6</f>
        <v>0</v>
      </c>
      <c r="P20" s="71">
        <f>'KPI Dashboard'!V6</f>
        <v>-1</v>
      </c>
      <c r="W20" s="217" t="s">
        <v>18</v>
      </c>
      <c r="X20" s="216">
        <v>1.9886363636363636E-2</v>
      </c>
      <c r="Y20" s="216">
        <v>5.5570953436807097E-2</v>
      </c>
      <c r="Z20" s="216">
        <v>5.5465367965367968E-2</v>
      </c>
      <c r="AA20" s="216">
        <v>3.9096320346320351E-2</v>
      </c>
      <c r="AB20" s="216">
        <v>0</v>
      </c>
      <c r="AC20" s="216">
        <v>0</v>
      </c>
      <c r="AD20" s="216">
        <v>0</v>
      </c>
      <c r="AE20" s="216">
        <v>0</v>
      </c>
      <c r="AF20" s="216">
        <v>0</v>
      </c>
    </row>
    <row r="21" spans="2:32" ht="21.9" customHeight="1">
      <c r="B21" s="247" t="s">
        <v>20</v>
      </c>
      <c r="C21" s="248"/>
      <c r="D21" s="96">
        <f>'KPI Dashboard'!I8</f>
        <v>0.23493975903614459</v>
      </c>
      <c r="E21" s="73">
        <f>'KPI Dashboard'!J8</f>
        <v>0.21735159817351599</v>
      </c>
      <c r="F21" s="72">
        <f>'KPI Dashboard'!K8</f>
        <v>-0.7120555073720729</v>
      </c>
      <c r="G21" s="73">
        <f>'KPI Dashboard'!L8</f>
        <v>-0.76257588898525586</v>
      </c>
      <c r="M21" s="255" t="s">
        <v>19</v>
      </c>
      <c r="N21" s="256"/>
      <c r="O21" s="68">
        <f>'KPI Dashboard'!U7</f>
        <v>1</v>
      </c>
      <c r="P21" s="71">
        <f>'KPI Dashboard'!V7</f>
        <v>-0.91845493562231761</v>
      </c>
      <c r="W21" s="218" t="s">
        <v>19</v>
      </c>
      <c r="X21" s="216">
        <v>0</v>
      </c>
      <c r="Y21" s="216">
        <v>3.6363636363636364E-3</v>
      </c>
      <c r="Z21" s="216">
        <v>3.5650623885918001E-3</v>
      </c>
      <c r="AA21" s="216">
        <v>1.7825311942959001E-3</v>
      </c>
      <c r="AB21" s="216">
        <v>0</v>
      </c>
      <c r="AC21" s="216">
        <v>0</v>
      </c>
      <c r="AD21" s="216">
        <v>0</v>
      </c>
      <c r="AE21" s="216">
        <v>0</v>
      </c>
      <c r="AF21" s="216">
        <v>0</v>
      </c>
    </row>
    <row r="22" spans="2:32" ht="21.9" customHeight="1">
      <c r="M22" s="247" t="s">
        <v>20</v>
      </c>
      <c r="N22" s="248"/>
      <c r="O22" s="68">
        <f>'KPI Dashboard'!U8</f>
        <v>0.83333333333333337</v>
      </c>
      <c r="P22" s="73">
        <f>'KPI Dashboard'!V8</f>
        <v>-0.90625</v>
      </c>
      <c r="W22" s="219" t="s">
        <v>20</v>
      </c>
      <c r="X22" s="216">
        <v>6.3424947145877377E-3</v>
      </c>
      <c r="Y22" s="216">
        <v>6.4935064935064931E-3</v>
      </c>
      <c r="Z22" s="216">
        <v>6.4935064935064931E-3</v>
      </c>
      <c r="AA22" s="216">
        <v>4.329004329004329E-3</v>
      </c>
      <c r="AB22" s="216">
        <v>0</v>
      </c>
      <c r="AC22" s="216">
        <v>0</v>
      </c>
      <c r="AD22" s="216">
        <v>0</v>
      </c>
      <c r="AE22" s="216">
        <v>0</v>
      </c>
      <c r="AF22" s="216">
        <v>0</v>
      </c>
    </row>
  </sheetData>
  <mergeCells count="14">
    <mergeCell ref="B21:C21"/>
    <mergeCell ref="B20:C20"/>
    <mergeCell ref="B19:C19"/>
    <mergeCell ref="B18:C18"/>
    <mergeCell ref="A1:J1"/>
    <mergeCell ref="W1:AF1"/>
    <mergeCell ref="M22:N22"/>
    <mergeCell ref="L1:U1"/>
    <mergeCell ref="D16:E16"/>
    <mergeCell ref="F16:G16"/>
    <mergeCell ref="O17:P17"/>
    <mergeCell ref="M19:N19"/>
    <mergeCell ref="M20:N20"/>
    <mergeCell ref="M21:N2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E5E2-E40C-4394-919D-D7C76D109FB6}">
  <sheetPr>
    <tabColor rgb="FF92D050"/>
  </sheetPr>
  <dimension ref="A1:O359"/>
  <sheetViews>
    <sheetView zoomScale="80" zoomScaleNormal="80" workbookViewId="0">
      <selection activeCell="B3" sqref="B3"/>
    </sheetView>
  </sheetViews>
  <sheetFormatPr defaultRowHeight="14.4"/>
  <cols>
    <col min="1" max="1" width="18.44140625" style="6" bestFit="1" customWidth="1"/>
    <col min="2" max="2" width="18.44140625" style="7" customWidth="1"/>
    <col min="3" max="3" width="21.5546875" style="7" bestFit="1" customWidth="1"/>
    <col min="4" max="4" width="10.5546875" style="24" bestFit="1" customWidth="1"/>
    <col min="5" max="5" width="10.5546875" style="27" bestFit="1" customWidth="1"/>
    <col min="6" max="6" width="10.5546875" style="24" bestFit="1" customWidth="1"/>
    <col min="7" max="7" width="10.5546875" style="27" bestFit="1" customWidth="1"/>
    <col min="8" max="8" width="10.5546875" style="24" bestFit="1" customWidth="1"/>
    <col min="9" max="9" width="10.5546875" style="27" bestFit="1" customWidth="1"/>
    <col min="10" max="10" width="10.5546875" style="24" bestFit="1" customWidth="1"/>
    <col min="11" max="11" width="10.5546875" style="27" bestFit="1" customWidth="1"/>
    <col min="12" max="12" width="10.5546875" style="24" bestFit="1" customWidth="1"/>
    <col min="13" max="13" width="10.5546875" style="27" bestFit="1" customWidth="1"/>
    <col min="14" max="14" width="10.5546875" style="24" bestFit="1" customWidth="1"/>
    <col min="15" max="15" width="10.5546875" style="27" bestFit="1" customWidth="1"/>
  </cols>
  <sheetData>
    <row r="1" spans="1:15" s="29" customFormat="1" ht="21.6" thickBot="1">
      <c r="A1" s="120" t="s">
        <v>73</v>
      </c>
      <c r="B1" s="121"/>
      <c r="C1" s="121"/>
      <c r="D1" s="42"/>
      <c r="E1" s="43" t="s">
        <v>74</v>
      </c>
      <c r="F1" s="42" t="str">
        <f>G1</f>
        <v>Session 2</v>
      </c>
      <c r="G1" s="43" t="s">
        <v>75</v>
      </c>
      <c r="H1" s="42" t="str">
        <f>I1</f>
        <v>Session 3</v>
      </c>
      <c r="I1" s="43" t="s">
        <v>76</v>
      </c>
      <c r="J1" s="42" t="str">
        <f>K1</f>
        <v>Session 4</v>
      </c>
      <c r="K1" s="43" t="s">
        <v>77</v>
      </c>
      <c r="L1" s="42" t="str">
        <f>M1</f>
        <v>Session 5</v>
      </c>
      <c r="M1" s="43" t="s">
        <v>78</v>
      </c>
      <c r="N1" s="42" t="str">
        <f>O1</f>
        <v>Session 6</v>
      </c>
      <c r="O1" s="43" t="s">
        <v>79</v>
      </c>
    </row>
    <row r="2" spans="1:15" s="62" customFormat="1">
      <c r="A2" s="158" t="s">
        <v>80</v>
      </c>
      <c r="B2" s="159" t="s">
        <v>81</v>
      </c>
      <c r="C2" s="159" t="s">
        <v>82</v>
      </c>
      <c r="D2" s="32" t="s">
        <v>83</v>
      </c>
      <c r="E2" s="38" t="s">
        <v>84</v>
      </c>
      <c r="F2" s="32" t="s">
        <v>83</v>
      </c>
      <c r="G2" s="38" t="s">
        <v>84</v>
      </c>
      <c r="H2" s="32" t="s">
        <v>83</v>
      </c>
      <c r="I2" s="38" t="s">
        <v>84</v>
      </c>
      <c r="J2" s="32" t="s">
        <v>83</v>
      </c>
      <c r="K2" s="38" t="s">
        <v>84</v>
      </c>
      <c r="L2" s="32" t="s">
        <v>83</v>
      </c>
      <c r="M2" s="38" t="s">
        <v>84</v>
      </c>
      <c r="N2" s="32" t="s">
        <v>83</v>
      </c>
      <c r="O2" s="38" t="s">
        <v>84</v>
      </c>
    </row>
    <row r="3" spans="1:15" s="2" customFormat="1">
      <c r="A3" s="5" t="s">
        <v>17</v>
      </c>
      <c r="B3" s="162">
        <v>1</v>
      </c>
      <c r="C3" s="2" t="s">
        <v>30</v>
      </c>
      <c r="D3" s="156">
        <v>16</v>
      </c>
      <c r="E3" s="157"/>
      <c r="F3" s="156"/>
      <c r="G3" s="157"/>
      <c r="H3" s="156"/>
      <c r="I3" s="157"/>
      <c r="J3" s="156"/>
      <c r="K3" s="157"/>
      <c r="L3" s="156"/>
      <c r="M3" s="157"/>
      <c r="N3" s="156"/>
      <c r="O3" s="157"/>
    </row>
    <row r="4" spans="1:15" s="2" customFormat="1">
      <c r="A4" s="5" t="s">
        <v>17</v>
      </c>
      <c r="B4" s="162">
        <v>1</v>
      </c>
      <c r="C4" s="2" t="s">
        <v>33</v>
      </c>
      <c r="D4" s="156">
        <v>6</v>
      </c>
      <c r="E4" s="157"/>
      <c r="F4" s="156"/>
      <c r="G4" s="157"/>
      <c r="H4" s="156"/>
      <c r="I4" s="157"/>
      <c r="J4" s="156"/>
      <c r="K4" s="157"/>
      <c r="L4" s="156"/>
      <c r="M4" s="157"/>
      <c r="N4" s="156"/>
      <c r="O4" s="157"/>
    </row>
    <row r="5" spans="1:15" s="2" customFormat="1">
      <c r="A5" s="5" t="s">
        <v>17</v>
      </c>
      <c r="B5" s="162">
        <v>2</v>
      </c>
      <c r="C5" s="2" t="s">
        <v>23</v>
      </c>
      <c r="D5" s="156">
        <v>11</v>
      </c>
      <c r="E5" s="157"/>
      <c r="F5" s="156"/>
      <c r="G5" s="157"/>
      <c r="H5" s="156"/>
      <c r="I5" s="157"/>
      <c r="J5" s="156"/>
      <c r="K5" s="157"/>
      <c r="L5" s="156"/>
      <c r="M5" s="157"/>
      <c r="N5" s="156"/>
      <c r="O5" s="157"/>
    </row>
    <row r="6" spans="1:15" s="2" customFormat="1">
      <c r="A6" s="5" t="s">
        <v>17</v>
      </c>
      <c r="B6" s="162">
        <v>2</v>
      </c>
      <c r="C6" s="2" t="s">
        <v>24</v>
      </c>
      <c r="D6" s="156">
        <v>3</v>
      </c>
      <c r="E6" s="157"/>
      <c r="F6" s="156"/>
      <c r="G6" s="157"/>
      <c r="H6" s="156"/>
      <c r="I6" s="157"/>
      <c r="J6" s="156"/>
      <c r="K6" s="157"/>
      <c r="L6" s="156"/>
      <c r="M6" s="157"/>
      <c r="N6" s="156"/>
      <c r="O6" s="157"/>
    </row>
    <row r="7" spans="1:15" s="2" customFormat="1">
      <c r="A7" s="5" t="s">
        <v>17</v>
      </c>
      <c r="B7" s="162">
        <v>2</v>
      </c>
      <c r="C7" s="2" t="s">
        <v>26</v>
      </c>
      <c r="D7" s="156">
        <v>6</v>
      </c>
      <c r="E7" s="157"/>
      <c r="F7" s="156"/>
      <c r="G7" s="157"/>
      <c r="H7" s="156"/>
      <c r="I7" s="157"/>
      <c r="J7" s="156"/>
      <c r="K7" s="157"/>
      <c r="L7" s="156"/>
      <c r="M7" s="157"/>
      <c r="N7" s="156"/>
      <c r="O7" s="157"/>
    </row>
    <row r="8" spans="1:15" s="2" customFormat="1">
      <c r="A8" s="5" t="s">
        <v>17</v>
      </c>
      <c r="B8" s="162">
        <v>2</v>
      </c>
      <c r="C8" s="2" t="s">
        <v>27</v>
      </c>
      <c r="D8" s="156">
        <v>2</v>
      </c>
      <c r="E8" s="157"/>
      <c r="F8" s="156"/>
      <c r="G8" s="157"/>
      <c r="H8" s="156"/>
      <c r="I8" s="157"/>
      <c r="J8" s="156"/>
      <c r="K8" s="157"/>
      <c r="L8" s="156"/>
      <c r="M8" s="157"/>
      <c r="N8" s="156"/>
      <c r="O8" s="157"/>
    </row>
    <row r="9" spans="1:15" s="2" customFormat="1">
      <c r="A9" s="5" t="s">
        <v>17</v>
      </c>
      <c r="B9" s="162">
        <v>3</v>
      </c>
      <c r="C9" s="2" t="s">
        <v>22</v>
      </c>
      <c r="D9" s="156">
        <v>4</v>
      </c>
      <c r="E9" s="157"/>
      <c r="F9" s="156"/>
      <c r="G9" s="157"/>
      <c r="H9" s="156"/>
      <c r="I9" s="157"/>
      <c r="J9" s="156"/>
      <c r="K9" s="157"/>
      <c r="L9" s="156"/>
      <c r="M9" s="157"/>
      <c r="N9" s="156"/>
      <c r="O9" s="157"/>
    </row>
    <row r="10" spans="1:15" s="2" customFormat="1">
      <c r="A10" s="5" t="s">
        <v>17</v>
      </c>
      <c r="B10" s="162">
        <v>3</v>
      </c>
      <c r="C10" s="2" t="s">
        <v>28</v>
      </c>
      <c r="D10" s="156">
        <v>6</v>
      </c>
      <c r="E10" s="157"/>
      <c r="F10" s="156"/>
      <c r="G10" s="157"/>
      <c r="H10" s="156"/>
      <c r="I10" s="157"/>
      <c r="J10" s="156"/>
      <c r="K10" s="157"/>
      <c r="L10" s="156"/>
      <c r="M10" s="157"/>
      <c r="N10" s="156"/>
      <c r="O10" s="157"/>
    </row>
    <row r="11" spans="1:15" s="2" customFormat="1">
      <c r="A11" s="5" t="s">
        <v>17</v>
      </c>
      <c r="B11" s="162">
        <v>3</v>
      </c>
      <c r="C11" s="2" t="s">
        <v>32</v>
      </c>
      <c r="D11" s="156">
        <v>4</v>
      </c>
      <c r="E11" s="157"/>
      <c r="F11" s="156"/>
      <c r="G11" s="157"/>
      <c r="H11" s="156"/>
      <c r="I11" s="157"/>
      <c r="J11" s="156"/>
      <c r="K11" s="157"/>
      <c r="L11" s="156"/>
      <c r="M11" s="157"/>
      <c r="N11" s="156"/>
      <c r="O11" s="157"/>
    </row>
    <row r="12" spans="1:15" s="2" customFormat="1">
      <c r="A12" s="5" t="s">
        <v>18</v>
      </c>
      <c r="B12" s="162">
        <v>4</v>
      </c>
      <c r="C12" s="2" t="s">
        <v>35</v>
      </c>
      <c r="D12" s="156">
        <v>18</v>
      </c>
      <c r="E12" s="157"/>
      <c r="F12" s="156"/>
      <c r="G12" s="157"/>
      <c r="H12" s="156"/>
      <c r="I12" s="157"/>
      <c r="J12" s="156"/>
      <c r="K12" s="157"/>
      <c r="L12" s="156"/>
      <c r="M12" s="157"/>
      <c r="N12" s="156"/>
      <c r="O12" s="157"/>
    </row>
    <row r="13" spans="1:15" s="2" customFormat="1">
      <c r="A13" s="5" t="s">
        <v>18</v>
      </c>
      <c r="B13" s="162">
        <v>4</v>
      </c>
      <c r="C13" s="2" t="s">
        <v>37</v>
      </c>
      <c r="D13" s="156">
        <v>0</v>
      </c>
      <c r="E13" s="157"/>
      <c r="F13" s="156"/>
      <c r="G13" s="157"/>
      <c r="H13" s="156"/>
      <c r="I13" s="157"/>
      <c r="J13" s="156"/>
      <c r="K13" s="157"/>
      <c r="L13" s="156"/>
      <c r="M13" s="157"/>
      <c r="N13" s="156"/>
      <c r="O13" s="157"/>
    </row>
    <row r="14" spans="1:15" s="2" customFormat="1">
      <c r="A14" s="5" t="s">
        <v>20</v>
      </c>
      <c r="B14" s="162">
        <v>4</v>
      </c>
      <c r="C14" s="2" t="s">
        <v>65</v>
      </c>
      <c r="D14" s="156">
        <v>9</v>
      </c>
      <c r="E14" s="157"/>
      <c r="F14" s="156"/>
      <c r="G14" s="157"/>
      <c r="H14" s="156"/>
      <c r="I14" s="157"/>
      <c r="J14" s="156"/>
      <c r="K14" s="157"/>
      <c r="L14" s="156"/>
      <c r="M14" s="157"/>
      <c r="N14" s="156"/>
      <c r="O14" s="157"/>
    </row>
    <row r="15" spans="1:15" s="2" customFormat="1">
      <c r="A15" s="5" t="s">
        <v>18</v>
      </c>
      <c r="B15" s="162">
        <v>5</v>
      </c>
      <c r="C15" s="2" t="s">
        <v>41</v>
      </c>
      <c r="D15" s="156">
        <v>3</v>
      </c>
      <c r="E15" s="157"/>
      <c r="F15" s="156"/>
      <c r="G15" s="157"/>
      <c r="H15" s="156"/>
      <c r="I15" s="157"/>
      <c r="J15" s="156"/>
      <c r="K15" s="157"/>
      <c r="L15" s="156"/>
      <c r="M15" s="157"/>
      <c r="N15" s="156"/>
      <c r="O15" s="157"/>
    </row>
    <row r="16" spans="1:15" s="2" customFormat="1">
      <c r="A16" s="5" t="s">
        <v>18</v>
      </c>
      <c r="B16" s="162">
        <v>5</v>
      </c>
      <c r="C16" s="2" t="s">
        <v>42</v>
      </c>
      <c r="D16" s="156">
        <v>16</v>
      </c>
      <c r="E16" s="157"/>
      <c r="F16" s="156"/>
      <c r="G16" s="157"/>
      <c r="H16" s="156"/>
      <c r="I16" s="157"/>
      <c r="J16" s="156"/>
      <c r="K16" s="157"/>
      <c r="L16" s="156"/>
      <c r="M16" s="157"/>
      <c r="N16" s="156"/>
      <c r="O16" s="157"/>
    </row>
    <row r="17" spans="1:15" s="2" customFormat="1">
      <c r="A17" s="5" t="s">
        <v>18</v>
      </c>
      <c r="B17" s="162">
        <v>5</v>
      </c>
      <c r="C17" s="2" t="s">
        <v>47</v>
      </c>
      <c r="D17" s="156">
        <v>2</v>
      </c>
      <c r="E17" s="157"/>
      <c r="F17" s="156"/>
      <c r="G17" s="157"/>
      <c r="H17" s="156"/>
      <c r="I17" s="157"/>
      <c r="J17" s="156"/>
      <c r="K17" s="157"/>
      <c r="L17" s="156"/>
      <c r="M17" s="157"/>
      <c r="N17" s="156"/>
      <c r="O17" s="157"/>
    </row>
    <row r="18" spans="1:15" s="2" customFormat="1">
      <c r="A18" s="5" t="s">
        <v>20</v>
      </c>
      <c r="B18" s="162">
        <v>5</v>
      </c>
      <c r="C18" s="2" t="s">
        <v>63</v>
      </c>
      <c r="D18" s="156">
        <v>2</v>
      </c>
      <c r="E18" s="157"/>
      <c r="F18" s="156"/>
      <c r="G18" s="157"/>
      <c r="H18" s="156"/>
      <c r="I18" s="157"/>
      <c r="J18" s="156"/>
      <c r="K18" s="157"/>
      <c r="L18" s="156"/>
      <c r="M18" s="157"/>
      <c r="N18" s="156"/>
      <c r="O18" s="157"/>
    </row>
    <row r="19" spans="1:15" s="2" customFormat="1">
      <c r="A19" s="5" t="s">
        <v>20</v>
      </c>
      <c r="B19" s="162">
        <v>5</v>
      </c>
      <c r="C19" s="2" t="s">
        <v>66</v>
      </c>
      <c r="D19" s="156">
        <v>3</v>
      </c>
      <c r="E19" s="157"/>
      <c r="F19" s="156"/>
      <c r="G19" s="157"/>
      <c r="H19" s="156"/>
      <c r="I19" s="157"/>
      <c r="J19" s="156"/>
      <c r="K19" s="157"/>
      <c r="L19" s="156"/>
      <c r="M19" s="157"/>
      <c r="N19" s="156"/>
      <c r="O19" s="157"/>
    </row>
    <row r="20" spans="1:15" s="2" customFormat="1">
      <c r="A20" s="5" t="s">
        <v>18</v>
      </c>
      <c r="B20" s="162">
        <v>6</v>
      </c>
      <c r="C20" s="2" t="s">
        <v>40</v>
      </c>
      <c r="D20" s="156">
        <v>2</v>
      </c>
      <c r="E20" s="157"/>
      <c r="F20" s="156"/>
      <c r="G20" s="157"/>
      <c r="H20" s="156"/>
      <c r="I20" s="157"/>
      <c r="J20" s="156"/>
      <c r="K20" s="157"/>
      <c r="L20" s="156"/>
      <c r="M20" s="157"/>
      <c r="N20" s="156"/>
      <c r="O20" s="157"/>
    </row>
    <row r="21" spans="1:15" s="2" customFormat="1">
      <c r="A21" s="5" t="s">
        <v>18</v>
      </c>
      <c r="B21" s="162">
        <v>6</v>
      </c>
      <c r="C21" s="2" t="s">
        <v>44</v>
      </c>
      <c r="D21" s="156">
        <v>4</v>
      </c>
      <c r="E21" s="157"/>
      <c r="F21" s="156"/>
      <c r="G21" s="157"/>
      <c r="H21" s="156"/>
      <c r="I21" s="157"/>
      <c r="J21" s="156"/>
      <c r="K21" s="157"/>
      <c r="L21" s="156"/>
      <c r="M21" s="157"/>
      <c r="N21" s="156"/>
      <c r="O21" s="157"/>
    </row>
    <row r="22" spans="1:15" s="2" customFormat="1">
      <c r="A22" s="5" t="s">
        <v>20</v>
      </c>
      <c r="B22" s="162">
        <v>6</v>
      </c>
      <c r="C22" s="2" t="s">
        <v>64</v>
      </c>
      <c r="D22" s="156">
        <v>12</v>
      </c>
      <c r="E22" s="157"/>
      <c r="F22" s="156"/>
      <c r="G22" s="157"/>
      <c r="H22" s="156"/>
      <c r="I22" s="157"/>
      <c r="J22" s="156"/>
      <c r="K22" s="157"/>
      <c r="L22" s="156"/>
      <c r="M22" s="157"/>
      <c r="N22" s="156"/>
      <c r="O22" s="157"/>
    </row>
    <row r="23" spans="1:15" s="2" customFormat="1">
      <c r="A23" s="5" t="s">
        <v>18</v>
      </c>
      <c r="B23" s="162">
        <v>7</v>
      </c>
      <c r="C23" s="2" t="s">
        <v>39</v>
      </c>
      <c r="D23" s="156">
        <v>7</v>
      </c>
      <c r="E23" s="157"/>
      <c r="F23" s="156"/>
      <c r="G23" s="157"/>
      <c r="H23" s="156"/>
      <c r="I23" s="157"/>
      <c r="J23" s="156"/>
      <c r="K23" s="157"/>
      <c r="L23" s="156"/>
      <c r="M23" s="157"/>
      <c r="N23" s="156"/>
      <c r="O23" s="157"/>
    </row>
    <row r="24" spans="1:15" s="2" customFormat="1">
      <c r="A24" s="5" t="s">
        <v>18</v>
      </c>
      <c r="B24" s="162">
        <v>7</v>
      </c>
      <c r="C24" s="2" t="s">
        <v>45</v>
      </c>
      <c r="D24" s="156">
        <v>16</v>
      </c>
      <c r="E24" s="157"/>
      <c r="F24" s="156"/>
      <c r="G24" s="157"/>
      <c r="H24" s="156"/>
      <c r="I24" s="157"/>
      <c r="J24" s="156"/>
      <c r="K24" s="157"/>
      <c r="L24" s="156"/>
      <c r="M24" s="157"/>
      <c r="N24" s="156"/>
      <c r="O24" s="157"/>
    </row>
    <row r="25" spans="1:15" s="2" customFormat="1">
      <c r="A25" s="5" t="s">
        <v>18</v>
      </c>
      <c r="B25" s="162">
        <v>8</v>
      </c>
      <c r="C25" s="2" t="s">
        <v>46</v>
      </c>
      <c r="D25" s="156">
        <v>5</v>
      </c>
      <c r="E25" s="157"/>
      <c r="F25" s="156"/>
      <c r="G25" s="157"/>
      <c r="H25" s="156"/>
      <c r="I25" s="157"/>
      <c r="J25" s="156"/>
      <c r="K25" s="157"/>
      <c r="L25" s="156"/>
      <c r="M25" s="157"/>
      <c r="N25" s="156"/>
      <c r="O25" s="157"/>
    </row>
    <row r="26" spans="1:15" s="2" customFormat="1">
      <c r="A26" s="5" t="s">
        <v>20</v>
      </c>
      <c r="B26" s="162">
        <v>8</v>
      </c>
      <c r="C26" s="2" t="s">
        <v>69</v>
      </c>
      <c r="D26" s="156">
        <v>5</v>
      </c>
      <c r="E26" s="157"/>
      <c r="F26" s="156"/>
      <c r="G26" s="157"/>
      <c r="H26" s="156"/>
      <c r="I26" s="157"/>
      <c r="J26" s="156"/>
      <c r="K26" s="157"/>
      <c r="L26" s="156"/>
      <c r="M26" s="157"/>
      <c r="N26" s="156"/>
      <c r="O26" s="157"/>
    </row>
    <row r="27" spans="1:15" s="2" customFormat="1">
      <c r="A27" s="5" t="s">
        <v>20</v>
      </c>
      <c r="B27" s="162">
        <v>8</v>
      </c>
      <c r="C27" s="2" t="s">
        <v>71</v>
      </c>
      <c r="D27" s="156">
        <v>13</v>
      </c>
      <c r="E27" s="157"/>
      <c r="F27" s="156"/>
      <c r="G27" s="157"/>
      <c r="H27" s="156"/>
      <c r="I27" s="157"/>
      <c r="J27" s="156"/>
      <c r="K27" s="157"/>
      <c r="L27" s="156"/>
      <c r="M27" s="157"/>
      <c r="N27" s="156"/>
      <c r="O27" s="157"/>
    </row>
    <row r="28" spans="1:15" s="2" customFormat="1">
      <c r="A28" s="5" t="s">
        <v>20</v>
      </c>
      <c r="B28" s="162">
        <v>9</v>
      </c>
      <c r="C28" s="2" t="s">
        <v>59</v>
      </c>
      <c r="D28" s="156">
        <v>5</v>
      </c>
      <c r="E28" s="157"/>
      <c r="F28" s="156"/>
      <c r="G28" s="157"/>
      <c r="H28" s="156"/>
      <c r="I28" s="157"/>
      <c r="J28" s="156"/>
      <c r="K28" s="157"/>
      <c r="L28" s="156"/>
      <c r="M28" s="157"/>
      <c r="N28" s="156"/>
      <c r="O28" s="157"/>
    </row>
    <row r="29" spans="1:15" s="2" customFormat="1">
      <c r="A29" s="5" t="s">
        <v>20</v>
      </c>
      <c r="B29" s="162">
        <v>9</v>
      </c>
      <c r="C29" s="2" t="s">
        <v>60</v>
      </c>
      <c r="D29" s="156">
        <v>11</v>
      </c>
      <c r="E29" s="157"/>
      <c r="F29" s="156"/>
      <c r="G29" s="157"/>
      <c r="H29" s="156"/>
      <c r="I29" s="157"/>
      <c r="J29" s="156"/>
      <c r="K29" s="157"/>
      <c r="L29" s="156"/>
      <c r="M29" s="157"/>
      <c r="N29" s="156"/>
      <c r="O29" s="157"/>
    </row>
    <row r="30" spans="1:15" s="2" customFormat="1">
      <c r="A30" s="5" t="s">
        <v>20</v>
      </c>
      <c r="B30" s="162">
        <v>9</v>
      </c>
      <c r="C30" s="2" t="s">
        <v>68</v>
      </c>
      <c r="D30" s="156">
        <v>15</v>
      </c>
      <c r="E30" s="157"/>
      <c r="F30" s="156"/>
      <c r="G30" s="157"/>
      <c r="H30" s="156"/>
      <c r="I30" s="157"/>
      <c r="J30" s="156"/>
      <c r="K30" s="157"/>
      <c r="L30" s="156"/>
      <c r="M30" s="157"/>
      <c r="N30" s="156"/>
      <c r="O30" s="157"/>
    </row>
    <row r="31" spans="1:15" s="2" customFormat="1">
      <c r="A31" s="5" t="s">
        <v>20</v>
      </c>
      <c r="B31" s="162">
        <v>10</v>
      </c>
      <c r="C31" s="2" t="s">
        <v>61</v>
      </c>
      <c r="D31" s="156">
        <v>15</v>
      </c>
      <c r="E31" s="157"/>
      <c r="F31" s="156"/>
      <c r="G31" s="157"/>
      <c r="H31" s="156"/>
      <c r="I31" s="157"/>
      <c r="J31" s="156"/>
      <c r="K31" s="157"/>
      <c r="L31" s="156"/>
      <c r="M31" s="157"/>
      <c r="N31" s="156"/>
      <c r="O31" s="157"/>
    </row>
    <row r="32" spans="1:15" s="2" customFormat="1">
      <c r="A32" s="5" t="s">
        <v>20</v>
      </c>
      <c r="B32" s="162">
        <v>10</v>
      </c>
      <c r="C32" s="2" t="s">
        <v>62</v>
      </c>
      <c r="D32" s="156">
        <v>7</v>
      </c>
      <c r="E32" s="157"/>
      <c r="F32" s="156"/>
      <c r="G32" s="157"/>
      <c r="H32" s="156"/>
      <c r="I32" s="157"/>
      <c r="J32" s="156"/>
      <c r="K32" s="157"/>
      <c r="L32" s="156"/>
      <c r="M32" s="157"/>
      <c r="N32" s="156"/>
      <c r="O32" s="157"/>
    </row>
    <row r="33" spans="1:15" s="2" customFormat="1">
      <c r="A33" s="5" t="s">
        <v>20</v>
      </c>
      <c r="B33" s="162">
        <v>10</v>
      </c>
      <c r="C33" s="2" t="s">
        <v>67</v>
      </c>
      <c r="D33" s="156">
        <v>8</v>
      </c>
      <c r="E33" s="157"/>
      <c r="F33" s="156"/>
      <c r="G33" s="157"/>
      <c r="H33" s="156"/>
      <c r="I33" s="157"/>
      <c r="J33" s="156"/>
      <c r="K33" s="157"/>
      <c r="L33" s="156"/>
      <c r="M33" s="157"/>
      <c r="N33" s="156"/>
      <c r="O33" s="157"/>
    </row>
    <row r="34" spans="1:15" s="2" customFormat="1">
      <c r="A34" s="5" t="s">
        <v>19</v>
      </c>
      <c r="B34" s="162">
        <v>11</v>
      </c>
      <c r="C34" s="2" t="s">
        <v>54</v>
      </c>
      <c r="D34" s="156">
        <v>5</v>
      </c>
      <c r="E34" s="157"/>
      <c r="F34" s="156"/>
      <c r="G34" s="157"/>
      <c r="H34" s="156"/>
      <c r="I34" s="157"/>
      <c r="J34" s="156"/>
      <c r="K34" s="157"/>
      <c r="L34" s="156"/>
      <c r="M34" s="157"/>
      <c r="N34" s="156"/>
      <c r="O34" s="157"/>
    </row>
    <row r="35" spans="1:15" s="2" customFormat="1">
      <c r="A35" s="5" t="s">
        <v>20</v>
      </c>
      <c r="B35" s="162">
        <v>11</v>
      </c>
      <c r="C35" s="2" t="s">
        <v>70</v>
      </c>
      <c r="D35" s="156">
        <v>6</v>
      </c>
      <c r="E35" s="157"/>
      <c r="F35" s="156"/>
      <c r="G35" s="157"/>
      <c r="H35" s="156"/>
      <c r="I35" s="157"/>
      <c r="J35" s="156"/>
      <c r="K35" s="157"/>
      <c r="L35" s="156"/>
      <c r="M35" s="157"/>
      <c r="N35" s="156"/>
      <c r="O35" s="157"/>
    </row>
    <row r="36" spans="1:15" s="2" customFormat="1">
      <c r="A36" s="5" t="s">
        <v>20</v>
      </c>
      <c r="B36" s="162">
        <v>11</v>
      </c>
      <c r="C36" s="2" t="s">
        <v>72</v>
      </c>
      <c r="D36" s="156">
        <v>12</v>
      </c>
      <c r="E36" s="157"/>
      <c r="F36" s="156"/>
      <c r="G36" s="157"/>
      <c r="H36" s="156"/>
      <c r="I36" s="157"/>
      <c r="J36" s="156"/>
      <c r="K36" s="157"/>
      <c r="L36" s="156"/>
      <c r="M36" s="157"/>
      <c r="N36" s="156"/>
      <c r="O36" s="157"/>
    </row>
    <row r="37" spans="1:15" s="2" customFormat="1">
      <c r="A37" s="5" t="s">
        <v>19</v>
      </c>
      <c r="B37" s="162">
        <v>12</v>
      </c>
      <c r="C37" s="2" t="s">
        <v>50</v>
      </c>
      <c r="D37" s="156">
        <v>5</v>
      </c>
      <c r="E37" s="157"/>
      <c r="F37" s="156"/>
      <c r="G37" s="157"/>
      <c r="H37" s="156"/>
      <c r="I37" s="157"/>
      <c r="J37" s="156"/>
      <c r="K37" s="157"/>
      <c r="L37" s="156"/>
      <c r="M37" s="157"/>
      <c r="N37" s="156"/>
      <c r="O37" s="157"/>
    </row>
    <row r="38" spans="1:15" s="2" customFormat="1">
      <c r="A38" s="5" t="s">
        <v>19</v>
      </c>
      <c r="B38" s="162">
        <v>12</v>
      </c>
      <c r="C38" s="2" t="s">
        <v>51</v>
      </c>
      <c r="D38" s="156">
        <v>16</v>
      </c>
      <c r="E38" s="157"/>
      <c r="F38" s="156"/>
      <c r="G38" s="157"/>
      <c r="H38" s="156"/>
      <c r="I38" s="157"/>
      <c r="J38" s="156"/>
      <c r="K38" s="157"/>
      <c r="L38" s="156"/>
      <c r="M38" s="157"/>
      <c r="N38" s="156"/>
      <c r="O38" s="157"/>
    </row>
    <row r="39" spans="1:15" s="2" customFormat="1">
      <c r="A39" s="5" t="s">
        <v>19</v>
      </c>
      <c r="B39" s="162">
        <v>12</v>
      </c>
      <c r="C39" s="2" t="s">
        <v>52</v>
      </c>
      <c r="D39" s="156">
        <v>4</v>
      </c>
      <c r="E39" s="157"/>
      <c r="F39" s="156"/>
      <c r="G39" s="157"/>
      <c r="H39" s="156"/>
      <c r="I39" s="157"/>
      <c r="J39" s="156"/>
      <c r="K39" s="157"/>
      <c r="L39" s="156"/>
      <c r="M39" s="157"/>
      <c r="N39" s="156"/>
      <c r="O39" s="157"/>
    </row>
    <row r="40" spans="1:15" s="2" customFormat="1">
      <c r="A40" s="5" t="s">
        <v>19</v>
      </c>
      <c r="B40" s="162">
        <v>13</v>
      </c>
      <c r="C40" s="2" t="s">
        <v>55</v>
      </c>
      <c r="D40" s="156">
        <v>19</v>
      </c>
      <c r="E40" s="157"/>
      <c r="F40" s="156"/>
      <c r="G40" s="157"/>
      <c r="H40" s="156"/>
      <c r="I40" s="157"/>
      <c r="J40" s="156"/>
      <c r="K40" s="157"/>
      <c r="L40" s="156"/>
      <c r="M40" s="157"/>
      <c r="N40" s="156"/>
      <c r="O40" s="157"/>
    </row>
    <row r="41" spans="1:15" s="2" customFormat="1">
      <c r="A41" s="5" t="s">
        <v>19</v>
      </c>
      <c r="B41" s="162">
        <v>13</v>
      </c>
      <c r="C41" s="2" t="s">
        <v>58</v>
      </c>
      <c r="D41" s="156">
        <v>16</v>
      </c>
      <c r="E41" s="157"/>
      <c r="F41" s="156"/>
      <c r="G41" s="157"/>
      <c r="H41" s="156"/>
      <c r="I41" s="157"/>
      <c r="J41" s="156"/>
      <c r="K41" s="157"/>
      <c r="L41" s="156"/>
      <c r="M41" s="157"/>
      <c r="N41" s="156"/>
      <c r="O41" s="157"/>
    </row>
    <row r="42" spans="1:15" s="2" customFormat="1">
      <c r="A42" s="5" t="s">
        <v>19</v>
      </c>
      <c r="B42" s="162">
        <v>14</v>
      </c>
      <c r="C42" s="2" t="s">
        <v>48</v>
      </c>
      <c r="D42" s="156">
        <v>4</v>
      </c>
      <c r="E42" s="157"/>
      <c r="F42" s="156"/>
      <c r="G42" s="157"/>
      <c r="H42" s="156"/>
      <c r="I42" s="157"/>
      <c r="J42" s="156"/>
      <c r="K42" s="157"/>
      <c r="L42" s="156"/>
      <c r="M42" s="157"/>
      <c r="N42" s="156"/>
      <c r="O42" s="157"/>
    </row>
    <row r="43" spans="1:15" s="2" customFormat="1">
      <c r="A43" s="5" t="s">
        <v>19</v>
      </c>
      <c r="B43" s="162">
        <v>14</v>
      </c>
      <c r="C43" s="2" t="s">
        <v>25</v>
      </c>
      <c r="D43" s="156">
        <v>1</v>
      </c>
      <c r="E43" s="157"/>
      <c r="F43" s="156"/>
      <c r="G43" s="157"/>
      <c r="H43" s="156"/>
      <c r="I43" s="157"/>
      <c r="J43" s="156"/>
      <c r="K43" s="157"/>
      <c r="L43" s="156"/>
      <c r="M43" s="157"/>
      <c r="N43" s="156"/>
      <c r="O43" s="157"/>
    </row>
    <row r="44" spans="1:15" s="2" customFormat="1">
      <c r="A44" s="5" t="s">
        <v>19</v>
      </c>
      <c r="B44" s="162">
        <v>14</v>
      </c>
      <c r="C44" s="2" t="s">
        <v>49</v>
      </c>
      <c r="D44" s="156">
        <v>6</v>
      </c>
      <c r="E44" s="157"/>
      <c r="F44" s="156"/>
      <c r="G44" s="157"/>
      <c r="H44" s="156"/>
      <c r="I44" s="157"/>
      <c r="J44" s="156"/>
      <c r="K44" s="157"/>
      <c r="L44" s="156"/>
      <c r="M44" s="157"/>
      <c r="N44" s="156"/>
      <c r="O44" s="157"/>
    </row>
    <row r="45" spans="1:15" s="2" customFormat="1">
      <c r="A45" s="5" t="s">
        <v>19</v>
      </c>
      <c r="B45" s="162">
        <v>14</v>
      </c>
      <c r="C45" s="2" t="s">
        <v>53</v>
      </c>
      <c r="D45" s="156">
        <v>4</v>
      </c>
      <c r="E45" s="157"/>
      <c r="F45" s="156"/>
      <c r="G45" s="157"/>
      <c r="H45" s="156"/>
      <c r="I45" s="157"/>
      <c r="J45" s="156"/>
      <c r="K45" s="157"/>
      <c r="L45" s="156"/>
      <c r="M45" s="157"/>
      <c r="N45" s="156"/>
      <c r="O45" s="157"/>
    </row>
    <row r="46" spans="1:15" s="2" customFormat="1">
      <c r="A46" s="5" t="s">
        <v>19</v>
      </c>
      <c r="B46" s="162">
        <v>14</v>
      </c>
      <c r="C46" s="2" t="s">
        <v>56</v>
      </c>
      <c r="D46" s="156">
        <v>8</v>
      </c>
      <c r="E46" s="157"/>
      <c r="F46" s="156"/>
      <c r="G46" s="157"/>
      <c r="H46" s="156"/>
      <c r="I46" s="157"/>
      <c r="J46" s="156"/>
      <c r="K46" s="157"/>
      <c r="L46" s="156"/>
      <c r="M46" s="157"/>
      <c r="N46" s="156"/>
      <c r="O46" s="157"/>
    </row>
    <row r="47" spans="1:15" s="2" customFormat="1">
      <c r="A47" s="5" t="s">
        <v>19</v>
      </c>
      <c r="B47" s="162">
        <v>14</v>
      </c>
      <c r="C47" s="2" t="s">
        <v>57</v>
      </c>
      <c r="D47" s="156">
        <v>7</v>
      </c>
      <c r="E47" s="157"/>
      <c r="F47" s="156"/>
      <c r="G47" s="157"/>
      <c r="H47" s="156"/>
      <c r="I47" s="157"/>
      <c r="J47" s="156"/>
      <c r="K47" s="157"/>
      <c r="L47" s="156"/>
      <c r="M47" s="157"/>
      <c r="N47" s="156"/>
      <c r="O47" s="157"/>
    </row>
    <row r="48" spans="1:15" s="2" customFormat="1">
      <c r="A48" s="5" t="s">
        <v>17</v>
      </c>
      <c r="B48" s="162"/>
      <c r="C48" s="2" t="s">
        <v>29</v>
      </c>
      <c r="D48" s="156">
        <v>0</v>
      </c>
      <c r="E48" s="157"/>
      <c r="F48" s="156"/>
      <c r="G48" s="157"/>
      <c r="H48" s="156"/>
      <c r="I48" s="157"/>
      <c r="J48" s="156"/>
      <c r="K48" s="157"/>
      <c r="L48" s="156"/>
      <c r="M48" s="157"/>
      <c r="N48" s="156"/>
      <c r="O48" s="157"/>
    </row>
    <row r="49" spans="1:15" s="2" customFormat="1">
      <c r="A49" s="5" t="s">
        <v>17</v>
      </c>
      <c r="B49" s="162"/>
      <c r="C49" s="2" t="s">
        <v>31</v>
      </c>
      <c r="D49" s="156">
        <v>0</v>
      </c>
      <c r="E49" s="157"/>
      <c r="F49" s="156"/>
      <c r="G49" s="157"/>
      <c r="H49" s="156"/>
      <c r="I49" s="157"/>
      <c r="J49" s="156"/>
      <c r="K49" s="157"/>
      <c r="L49" s="156"/>
      <c r="M49" s="157"/>
      <c r="N49" s="156"/>
      <c r="O49" s="157"/>
    </row>
    <row r="50" spans="1:15" s="2" customFormat="1">
      <c r="A50" s="5" t="s">
        <v>18</v>
      </c>
      <c r="B50" s="162"/>
      <c r="C50" s="2" t="s">
        <v>34</v>
      </c>
      <c r="D50" s="156">
        <v>0</v>
      </c>
      <c r="E50" s="157"/>
      <c r="F50" s="156"/>
      <c r="G50" s="157"/>
      <c r="H50" s="156"/>
      <c r="I50" s="157"/>
      <c r="J50" s="156"/>
      <c r="K50" s="157"/>
      <c r="L50" s="156"/>
      <c r="M50" s="157"/>
      <c r="N50" s="156"/>
      <c r="O50" s="157"/>
    </row>
    <row r="51" spans="1:15" s="2" customFormat="1">
      <c r="A51" s="5" t="s">
        <v>18</v>
      </c>
      <c r="B51" s="162"/>
      <c r="C51" s="2" t="s">
        <v>36</v>
      </c>
      <c r="D51" s="156">
        <v>0</v>
      </c>
      <c r="E51" s="157"/>
      <c r="F51" s="156"/>
      <c r="G51" s="157"/>
      <c r="H51" s="156"/>
      <c r="I51" s="157"/>
      <c r="J51" s="156"/>
      <c r="K51" s="157"/>
      <c r="L51" s="156"/>
      <c r="M51" s="157"/>
      <c r="N51" s="156"/>
      <c r="O51" s="157"/>
    </row>
    <row r="52" spans="1:15" s="2" customFormat="1">
      <c r="A52" s="5" t="s">
        <v>18</v>
      </c>
      <c r="B52" s="162"/>
      <c r="C52" s="2" t="s">
        <v>38</v>
      </c>
      <c r="D52" s="156">
        <v>0</v>
      </c>
      <c r="E52" s="157"/>
      <c r="F52" s="156"/>
      <c r="G52" s="157"/>
      <c r="H52" s="156"/>
      <c r="I52" s="157"/>
      <c r="J52" s="156"/>
      <c r="K52" s="157"/>
      <c r="L52" s="156"/>
      <c r="M52" s="157"/>
      <c r="N52" s="156"/>
      <c r="O52" s="157"/>
    </row>
    <row r="53" spans="1:15" s="2" customFormat="1">
      <c r="A53" s="5" t="s">
        <v>18</v>
      </c>
      <c r="B53" s="162"/>
      <c r="C53" s="2" t="s">
        <v>43</v>
      </c>
      <c r="D53" s="156">
        <v>0</v>
      </c>
      <c r="E53" s="157"/>
      <c r="F53" s="156"/>
      <c r="G53" s="157"/>
      <c r="H53" s="156"/>
      <c r="I53" s="157"/>
      <c r="J53" s="156"/>
      <c r="K53" s="157"/>
      <c r="L53" s="156"/>
      <c r="M53" s="157"/>
      <c r="N53" s="156"/>
      <c r="O53" s="157"/>
    </row>
    <row r="54" spans="1:15" s="2" customFormat="1">
      <c r="A54"/>
      <c r="B54"/>
      <c r="C54"/>
      <c r="D54" s="24"/>
      <c r="E54" s="24"/>
      <c r="F54" s="24"/>
      <c r="G54" s="27"/>
      <c r="H54" s="24"/>
      <c r="I54" s="27"/>
      <c r="J54" s="24"/>
      <c r="K54" s="27"/>
      <c r="L54" s="24"/>
      <c r="M54" s="27"/>
      <c r="N54" s="24"/>
      <c r="O54" s="27"/>
    </row>
    <row r="55" spans="1:15" s="2" customFormat="1">
      <c r="A55"/>
      <c r="B55"/>
      <c r="C55"/>
      <c r="D55" s="24"/>
      <c r="E55" s="24"/>
      <c r="F55" s="24"/>
      <c r="G55" s="27"/>
      <c r="H55" s="24"/>
      <c r="I55" s="27"/>
      <c r="J55" s="24"/>
      <c r="K55" s="27"/>
      <c r="L55" s="24"/>
      <c r="M55" s="27"/>
      <c r="N55" s="24"/>
      <c r="O55" s="27"/>
    </row>
    <row r="56" spans="1:15" s="2" customFormat="1">
      <c r="A56"/>
      <c r="B56"/>
      <c r="C56"/>
      <c r="D56" s="24"/>
      <c r="E56" s="24"/>
      <c r="F56" s="24"/>
      <c r="G56" s="27"/>
      <c r="H56" s="24"/>
      <c r="I56" s="27"/>
      <c r="J56" s="24"/>
      <c r="K56" s="27"/>
      <c r="L56" s="24"/>
      <c r="M56" s="27"/>
      <c r="N56" s="24"/>
      <c r="O56" s="27"/>
    </row>
    <row r="57" spans="1:15" s="2" customFormat="1">
      <c r="A57"/>
      <c r="B57"/>
      <c r="C57"/>
      <c r="D57" s="24"/>
      <c r="E57" s="24"/>
      <c r="F57" s="24"/>
      <c r="G57" s="27"/>
      <c r="H57" s="24"/>
      <c r="I57" s="27"/>
      <c r="J57" s="24"/>
      <c r="K57" s="27"/>
      <c r="L57" s="24"/>
      <c r="M57" s="27"/>
      <c r="N57" s="24"/>
      <c r="O57" s="27"/>
    </row>
    <row r="58" spans="1:15" s="2" customFormat="1">
      <c r="A58"/>
      <c r="B58"/>
      <c r="C58"/>
      <c r="D58" s="24"/>
      <c r="E58" s="24"/>
      <c r="F58" s="24"/>
      <c r="G58" s="27"/>
      <c r="H58" s="24"/>
      <c r="I58" s="27"/>
      <c r="J58" s="24"/>
      <c r="K58" s="27"/>
      <c r="L58" s="24"/>
      <c r="M58" s="27"/>
      <c r="N58" s="24"/>
      <c r="O58" s="27"/>
    </row>
    <row r="59" spans="1:15" s="2" customFormat="1">
      <c r="A59"/>
      <c r="B59"/>
      <c r="C59"/>
      <c r="D59" s="24"/>
      <c r="E59" s="24"/>
      <c r="F59" s="24"/>
      <c r="G59" s="27"/>
      <c r="H59" s="24"/>
      <c r="I59" s="27"/>
      <c r="J59" s="24"/>
      <c r="K59" s="27"/>
      <c r="L59" s="24"/>
      <c r="M59" s="27"/>
      <c r="N59" s="24"/>
      <c r="O59" s="27"/>
    </row>
    <row r="60" spans="1:15" s="2" customFormat="1">
      <c r="A60"/>
      <c r="B60"/>
      <c r="C60"/>
      <c r="D60" s="24"/>
      <c r="E60" s="24"/>
      <c r="F60" s="24"/>
      <c r="G60" s="27"/>
      <c r="H60" s="24"/>
      <c r="I60" s="27"/>
      <c r="J60" s="24"/>
      <c r="K60" s="27"/>
      <c r="L60" s="24"/>
      <c r="M60" s="27"/>
      <c r="N60" s="24"/>
      <c r="O60" s="27"/>
    </row>
    <row r="61" spans="1:15" s="2" customFormat="1">
      <c r="A61"/>
      <c r="B61"/>
      <c r="C61"/>
      <c r="D61" s="24"/>
      <c r="E61" s="24"/>
      <c r="F61" s="24"/>
      <c r="G61" s="27"/>
      <c r="H61" s="24"/>
      <c r="I61" s="27"/>
      <c r="J61" s="24"/>
      <c r="K61" s="27"/>
      <c r="L61" s="24"/>
      <c r="M61" s="27"/>
      <c r="N61" s="24"/>
      <c r="O61" s="27"/>
    </row>
    <row r="62" spans="1:15" s="2" customFormat="1">
      <c r="A62"/>
      <c r="B62"/>
      <c r="C62"/>
      <c r="D62" s="24"/>
      <c r="E62" s="24"/>
      <c r="F62" s="24"/>
      <c r="G62" s="27"/>
      <c r="H62" s="24"/>
      <c r="I62" s="27"/>
      <c r="J62" s="24"/>
      <c r="K62" s="27"/>
      <c r="L62" s="24"/>
      <c r="M62" s="27"/>
      <c r="N62" s="24"/>
      <c r="O62" s="27"/>
    </row>
    <row r="63" spans="1:15" s="2" customFormat="1">
      <c r="A63"/>
      <c r="B63"/>
      <c r="C63"/>
      <c r="D63" s="24"/>
      <c r="E63" s="24"/>
      <c r="F63" s="24"/>
      <c r="G63" s="27"/>
      <c r="H63" s="24"/>
      <c r="I63" s="27"/>
      <c r="J63" s="24"/>
      <c r="K63" s="27"/>
      <c r="L63" s="24"/>
      <c r="M63" s="27"/>
      <c r="N63" s="24"/>
      <c r="O63" s="27"/>
    </row>
    <row r="64" spans="1:15" s="2" customFormat="1">
      <c r="A64"/>
      <c r="B64"/>
      <c r="C64"/>
      <c r="D64" s="24"/>
      <c r="E64" s="24"/>
      <c r="F64" s="24"/>
      <c r="G64" s="27"/>
      <c r="H64" s="24"/>
      <c r="I64" s="27"/>
      <c r="J64" s="24"/>
      <c r="K64" s="27"/>
      <c r="L64" s="24"/>
      <c r="M64" s="27"/>
      <c r="N64" s="24"/>
      <c r="O64" s="27"/>
    </row>
    <row r="65" spans="1:15" s="2" customFormat="1">
      <c r="A65"/>
      <c r="B65"/>
      <c r="C65"/>
      <c r="D65" s="24"/>
      <c r="E65" s="24"/>
      <c r="F65" s="24"/>
      <c r="G65" s="27"/>
      <c r="H65" s="24"/>
      <c r="I65" s="27"/>
      <c r="J65" s="24"/>
      <c r="K65" s="27"/>
      <c r="L65" s="24"/>
      <c r="M65" s="27"/>
      <c r="N65" s="24"/>
      <c r="O65" s="27"/>
    </row>
    <row r="66" spans="1:15" s="2" customFormat="1">
      <c r="A66"/>
      <c r="B66"/>
      <c r="C66"/>
      <c r="D66" s="24"/>
      <c r="E66" s="24"/>
      <c r="F66" s="24"/>
      <c r="G66" s="27"/>
      <c r="H66" s="24"/>
      <c r="I66" s="27"/>
      <c r="J66" s="24"/>
      <c r="K66" s="27"/>
      <c r="L66" s="24"/>
      <c r="M66" s="27"/>
      <c r="N66" s="24"/>
      <c r="O66" s="27"/>
    </row>
    <row r="67" spans="1:15" s="2" customFormat="1">
      <c r="A67"/>
      <c r="B67"/>
      <c r="C67"/>
      <c r="D67" s="24"/>
      <c r="E67" s="24"/>
      <c r="F67" s="24"/>
      <c r="G67" s="27"/>
      <c r="H67" s="24"/>
      <c r="I67" s="27"/>
      <c r="J67" s="24"/>
      <c r="K67" s="27"/>
      <c r="L67" s="24"/>
      <c r="M67" s="27"/>
      <c r="N67" s="24"/>
      <c r="O67" s="27"/>
    </row>
    <row r="68" spans="1:15" s="2" customFormat="1">
      <c r="A68"/>
      <c r="B68"/>
      <c r="C68"/>
      <c r="D68" s="24"/>
      <c r="E68" s="24"/>
      <c r="F68" s="24"/>
      <c r="G68" s="27"/>
      <c r="H68" s="24"/>
      <c r="I68" s="27"/>
      <c r="J68" s="24"/>
      <c r="K68" s="27"/>
      <c r="L68" s="24"/>
      <c r="M68" s="27"/>
      <c r="N68" s="24"/>
      <c r="O68" s="27"/>
    </row>
    <row r="69" spans="1:15" s="2" customFormat="1">
      <c r="A69"/>
      <c r="B69"/>
      <c r="C69"/>
      <c r="D69" s="24"/>
      <c r="E69" s="24"/>
      <c r="F69" s="24"/>
      <c r="G69" s="27"/>
      <c r="H69" s="24"/>
      <c r="I69" s="27"/>
      <c r="J69" s="24"/>
      <c r="K69" s="27"/>
      <c r="L69" s="24"/>
      <c r="M69" s="27"/>
      <c r="N69" s="24"/>
      <c r="O69" s="27"/>
    </row>
    <row r="70" spans="1:15" s="2" customFormat="1">
      <c r="A70"/>
      <c r="B70"/>
      <c r="C70"/>
      <c r="D70" s="24"/>
      <c r="E70" s="24"/>
      <c r="F70" s="24"/>
      <c r="G70" s="27"/>
      <c r="H70" s="24"/>
      <c r="I70" s="27"/>
      <c r="J70" s="24"/>
      <c r="K70" s="27"/>
      <c r="L70" s="24"/>
      <c r="M70" s="27"/>
      <c r="N70" s="24"/>
      <c r="O70" s="27"/>
    </row>
    <row r="71" spans="1:15" s="2" customFormat="1">
      <c r="A71"/>
      <c r="B71"/>
      <c r="C71"/>
      <c r="D71" s="24"/>
      <c r="E71" s="24"/>
      <c r="F71" s="24"/>
      <c r="G71" s="27"/>
      <c r="H71" s="24"/>
      <c r="I71" s="27"/>
      <c r="J71" s="24"/>
      <c r="K71" s="27"/>
      <c r="L71" s="24"/>
      <c r="M71" s="27"/>
      <c r="N71" s="24"/>
      <c r="O71" s="27"/>
    </row>
    <row r="72" spans="1:15" s="2" customFormat="1">
      <c r="A72"/>
      <c r="B72"/>
      <c r="C72"/>
      <c r="D72" s="24"/>
      <c r="E72" s="24"/>
      <c r="F72" s="24"/>
      <c r="G72" s="27"/>
      <c r="H72" s="24"/>
      <c r="I72" s="27"/>
      <c r="J72" s="24"/>
      <c r="K72" s="27"/>
      <c r="L72" s="24"/>
      <c r="M72" s="27"/>
      <c r="N72" s="24"/>
      <c r="O72" s="27"/>
    </row>
    <row r="73" spans="1:15" s="2" customFormat="1">
      <c r="A73"/>
      <c r="B73"/>
      <c r="C73"/>
      <c r="D73" s="24"/>
      <c r="E73" s="24"/>
      <c r="F73" s="24"/>
      <c r="G73" s="27"/>
      <c r="H73" s="24"/>
      <c r="I73" s="27"/>
      <c r="J73" s="24"/>
      <c r="K73" s="27"/>
      <c r="L73" s="24"/>
      <c r="M73" s="27"/>
      <c r="N73" s="24"/>
      <c r="O73" s="27"/>
    </row>
    <row r="74" spans="1:15" s="2" customFormat="1">
      <c r="A74"/>
      <c r="B74"/>
      <c r="C74"/>
      <c r="D74" s="24"/>
      <c r="E74" s="24"/>
      <c r="F74" s="24"/>
      <c r="G74" s="27"/>
      <c r="H74" s="24"/>
      <c r="I74" s="27"/>
      <c r="J74" s="24"/>
      <c r="K74" s="27"/>
      <c r="L74" s="24"/>
      <c r="M74" s="27"/>
      <c r="N74" s="24"/>
      <c r="O74" s="27"/>
    </row>
    <row r="75" spans="1:15" s="2" customFormat="1">
      <c r="A75"/>
      <c r="B75"/>
      <c r="C75"/>
      <c r="D75" s="24"/>
      <c r="E75" s="24"/>
      <c r="F75" s="24"/>
      <c r="G75" s="27"/>
      <c r="H75" s="24"/>
      <c r="I75" s="27"/>
      <c r="J75" s="24"/>
      <c r="K75" s="27"/>
      <c r="L75" s="24"/>
      <c r="M75" s="27"/>
      <c r="N75" s="24"/>
      <c r="O75" s="27"/>
    </row>
    <row r="76" spans="1:15" s="2" customFormat="1">
      <c r="A76"/>
      <c r="B76"/>
      <c r="C76"/>
      <c r="D76" s="24"/>
      <c r="E76" s="24"/>
      <c r="F76" s="24"/>
      <c r="G76" s="27"/>
      <c r="H76" s="24"/>
      <c r="I76" s="27"/>
      <c r="J76" s="24"/>
      <c r="K76" s="27"/>
      <c r="L76" s="24"/>
      <c r="M76" s="27"/>
      <c r="N76" s="24"/>
      <c r="O76" s="27"/>
    </row>
    <row r="77" spans="1:15" s="2" customFormat="1">
      <c r="A77"/>
      <c r="B77"/>
      <c r="C77"/>
      <c r="D77" s="24"/>
      <c r="E77" s="24"/>
      <c r="F77" s="24"/>
      <c r="G77" s="27"/>
      <c r="H77" s="24"/>
      <c r="I77" s="27"/>
      <c r="J77" s="24"/>
      <c r="K77" s="27"/>
      <c r="L77" s="24"/>
      <c r="M77" s="27"/>
      <c r="N77" s="24"/>
      <c r="O77" s="27"/>
    </row>
    <row r="78" spans="1:15" s="2" customFormat="1">
      <c r="A78"/>
      <c r="B78"/>
      <c r="C78"/>
      <c r="D78" s="24"/>
      <c r="E78" s="24"/>
      <c r="F78" s="24"/>
      <c r="G78" s="27"/>
      <c r="H78" s="24"/>
      <c r="I78" s="27"/>
      <c r="J78" s="24"/>
      <c r="K78" s="27"/>
      <c r="L78" s="24"/>
      <c r="M78" s="27"/>
      <c r="N78" s="24"/>
      <c r="O78" s="27"/>
    </row>
    <row r="79" spans="1:15" s="2" customFormat="1">
      <c r="A79"/>
      <c r="B79"/>
      <c r="C79"/>
      <c r="D79" s="24"/>
      <c r="E79" s="24"/>
      <c r="F79" s="24"/>
      <c r="G79" s="27"/>
      <c r="H79" s="24"/>
      <c r="I79" s="27"/>
      <c r="J79" s="24"/>
      <c r="K79" s="27"/>
      <c r="L79" s="24"/>
      <c r="M79" s="27"/>
      <c r="N79" s="24"/>
      <c r="O79" s="27"/>
    </row>
    <row r="80" spans="1:15" s="2" customFormat="1">
      <c r="A80"/>
      <c r="B80"/>
      <c r="C80"/>
      <c r="D80" s="24"/>
      <c r="E80" s="24"/>
      <c r="F80" s="24"/>
      <c r="G80" s="27"/>
      <c r="H80" s="24"/>
      <c r="I80" s="27"/>
      <c r="J80" s="24"/>
      <c r="K80" s="27"/>
      <c r="L80" s="24"/>
      <c r="M80" s="27"/>
      <c r="N80" s="24"/>
      <c r="O80" s="27"/>
    </row>
    <row r="81" spans="1:15" s="2" customFormat="1">
      <c r="A81"/>
      <c r="B81"/>
      <c r="C81"/>
      <c r="D81" s="24"/>
      <c r="E81" s="24"/>
      <c r="F81" s="24"/>
      <c r="G81" s="27"/>
      <c r="H81" s="24"/>
      <c r="I81" s="27"/>
      <c r="J81" s="24"/>
      <c r="K81" s="27"/>
      <c r="L81" s="24"/>
      <c r="M81" s="27"/>
      <c r="N81" s="24"/>
      <c r="O81" s="27"/>
    </row>
    <row r="82" spans="1:15" s="2" customFormat="1">
      <c r="A82"/>
      <c r="B82"/>
      <c r="C82"/>
      <c r="D82" s="24"/>
      <c r="E82" s="24"/>
      <c r="F82" s="24"/>
      <c r="G82" s="27"/>
      <c r="H82" s="24"/>
      <c r="I82" s="27"/>
      <c r="J82" s="24"/>
      <c r="K82" s="27"/>
      <c r="L82" s="24"/>
      <c r="M82" s="27"/>
      <c r="N82" s="24"/>
      <c r="O82" s="27"/>
    </row>
    <row r="83" spans="1:15" s="2" customFormat="1">
      <c r="A83"/>
      <c r="B83"/>
      <c r="C83"/>
      <c r="D83" s="24"/>
      <c r="E83" s="24"/>
      <c r="F83" s="24"/>
      <c r="G83" s="27"/>
      <c r="H83" s="24"/>
      <c r="I83" s="27"/>
      <c r="J83" s="24"/>
      <c r="K83" s="27"/>
      <c r="L83" s="24"/>
      <c r="M83" s="27"/>
      <c r="N83" s="24"/>
      <c r="O83" s="27"/>
    </row>
    <row r="84" spans="1:15" s="2" customFormat="1">
      <c r="A84"/>
      <c r="B84"/>
      <c r="C84"/>
      <c r="D84" s="24"/>
      <c r="E84" s="24"/>
      <c r="F84" s="24"/>
      <c r="G84" s="27"/>
      <c r="H84" s="24"/>
      <c r="I84" s="27"/>
      <c r="J84" s="24"/>
      <c r="K84" s="27"/>
      <c r="L84" s="24"/>
      <c r="M84" s="27"/>
      <c r="N84" s="24"/>
      <c r="O84" s="27"/>
    </row>
    <row r="85" spans="1:15" s="2" customFormat="1">
      <c r="A85"/>
      <c r="B85"/>
      <c r="C85"/>
      <c r="D85" s="24"/>
      <c r="E85" s="24"/>
      <c r="F85" s="24"/>
      <c r="G85" s="27"/>
      <c r="H85" s="24"/>
      <c r="I85" s="27"/>
      <c r="J85" s="24"/>
      <c r="K85" s="27"/>
      <c r="L85" s="24"/>
      <c r="M85" s="27"/>
      <c r="N85" s="24"/>
      <c r="O85" s="27"/>
    </row>
    <row r="86" spans="1:15" s="2" customFormat="1">
      <c r="A86"/>
      <c r="B86"/>
      <c r="C86"/>
      <c r="D86" s="24"/>
      <c r="E86" s="24"/>
      <c r="F86" s="24"/>
      <c r="G86" s="27"/>
      <c r="H86" s="24"/>
      <c r="I86" s="27"/>
      <c r="J86" s="24"/>
      <c r="K86" s="27"/>
      <c r="L86" s="24"/>
      <c r="M86" s="27"/>
      <c r="N86" s="24"/>
      <c r="O86" s="27"/>
    </row>
    <row r="87" spans="1:15" s="2" customFormat="1">
      <c r="A87"/>
      <c r="B87"/>
      <c r="C87"/>
      <c r="D87" s="24"/>
      <c r="E87" s="24"/>
      <c r="F87" s="24"/>
      <c r="G87" s="27"/>
      <c r="H87" s="24"/>
      <c r="I87" s="27"/>
      <c r="J87" s="24"/>
      <c r="K87" s="27"/>
      <c r="L87" s="24"/>
      <c r="M87" s="27"/>
      <c r="N87" s="24"/>
      <c r="O87" s="27"/>
    </row>
    <row r="88" spans="1:15" s="2" customFormat="1">
      <c r="A88"/>
      <c r="B88"/>
      <c r="C88"/>
      <c r="D88" s="24"/>
      <c r="E88" s="24"/>
      <c r="F88" s="24"/>
      <c r="G88" s="27"/>
      <c r="H88" s="24"/>
      <c r="I88" s="27"/>
      <c r="J88" s="24"/>
      <c r="K88" s="27"/>
      <c r="L88" s="24"/>
      <c r="M88" s="27"/>
      <c r="N88" s="24"/>
      <c r="O88" s="27"/>
    </row>
    <row r="89" spans="1:15" s="2" customFormat="1">
      <c r="A89"/>
      <c r="B89"/>
      <c r="C89"/>
      <c r="D89" s="24"/>
      <c r="E89" s="24"/>
      <c r="F89" s="24"/>
      <c r="G89" s="27"/>
      <c r="H89" s="24"/>
      <c r="I89" s="27"/>
      <c r="J89" s="24"/>
      <c r="K89" s="27"/>
      <c r="L89" s="24"/>
      <c r="M89" s="27"/>
      <c r="N89" s="24"/>
      <c r="O89" s="27"/>
    </row>
    <row r="90" spans="1:15" s="2" customFormat="1">
      <c r="A90"/>
      <c r="B90"/>
      <c r="C90"/>
      <c r="D90" s="24"/>
      <c r="E90" s="24"/>
      <c r="F90" s="24"/>
      <c r="G90" s="27"/>
      <c r="H90" s="24"/>
      <c r="I90" s="27"/>
      <c r="J90" s="24"/>
      <c r="K90" s="27"/>
      <c r="L90" s="24"/>
      <c r="M90" s="27"/>
      <c r="N90" s="24"/>
      <c r="O90" s="27"/>
    </row>
    <row r="91" spans="1:15" s="2" customFormat="1">
      <c r="A91"/>
      <c r="B91"/>
      <c r="C91"/>
      <c r="D91" s="24"/>
      <c r="E91" s="24"/>
      <c r="F91" s="24"/>
      <c r="G91" s="27"/>
      <c r="H91" s="24"/>
      <c r="I91" s="27"/>
      <c r="J91" s="24"/>
      <c r="K91" s="27"/>
      <c r="L91" s="24"/>
      <c r="M91" s="27"/>
      <c r="N91" s="24"/>
      <c r="O91" s="27"/>
    </row>
    <row r="92" spans="1:15" s="2" customFormat="1">
      <c r="A92"/>
      <c r="B92"/>
      <c r="C92"/>
      <c r="D92" s="24"/>
      <c r="E92" s="24"/>
      <c r="F92" s="24"/>
      <c r="G92" s="27"/>
      <c r="H92" s="24"/>
      <c r="I92" s="27"/>
      <c r="J92" s="24"/>
      <c r="K92" s="27"/>
      <c r="L92" s="24"/>
      <c r="M92" s="27"/>
      <c r="N92" s="24"/>
      <c r="O92" s="27"/>
    </row>
    <row r="93" spans="1:15" s="2" customFormat="1">
      <c r="A93"/>
      <c r="B93"/>
      <c r="C93"/>
      <c r="D93" s="24"/>
      <c r="E93" s="24"/>
      <c r="F93" s="24"/>
      <c r="G93" s="27"/>
      <c r="H93" s="24"/>
      <c r="I93" s="27"/>
      <c r="J93" s="24"/>
      <c r="K93" s="27"/>
      <c r="L93" s="24"/>
      <c r="M93" s="27"/>
      <c r="N93" s="24"/>
      <c r="O93" s="27"/>
    </row>
    <row r="94" spans="1:15" s="2" customFormat="1">
      <c r="A94"/>
      <c r="B94"/>
      <c r="C94"/>
      <c r="D94" s="24"/>
      <c r="E94" s="24"/>
      <c r="F94" s="24"/>
      <c r="G94" s="27"/>
      <c r="H94" s="24"/>
      <c r="I94" s="27"/>
      <c r="J94" s="24"/>
      <c r="K94" s="27"/>
      <c r="L94" s="24"/>
      <c r="M94" s="27"/>
      <c r="N94" s="24"/>
      <c r="O94" s="27"/>
    </row>
    <row r="95" spans="1:15" s="2" customFormat="1">
      <c r="A95"/>
      <c r="B95"/>
      <c r="C95"/>
      <c r="D95" s="24"/>
      <c r="E95" s="24"/>
      <c r="F95" s="24"/>
      <c r="G95" s="27"/>
      <c r="H95" s="24"/>
      <c r="I95" s="27"/>
      <c r="J95" s="24"/>
      <c r="K95" s="27"/>
      <c r="L95" s="24"/>
      <c r="M95" s="27"/>
      <c r="N95" s="24"/>
      <c r="O95" s="27"/>
    </row>
    <row r="96" spans="1:15" s="2" customFormat="1">
      <c r="A96"/>
      <c r="B96"/>
      <c r="C96"/>
      <c r="D96" s="24"/>
      <c r="E96" s="24"/>
      <c r="F96" s="24"/>
      <c r="G96" s="27"/>
      <c r="H96" s="24"/>
      <c r="I96" s="27"/>
      <c r="J96" s="24"/>
      <c r="K96" s="27"/>
      <c r="L96" s="24"/>
      <c r="M96" s="27"/>
      <c r="N96" s="24"/>
      <c r="O96" s="27"/>
    </row>
    <row r="97" spans="1:15" s="2" customFormat="1">
      <c r="A97"/>
      <c r="B97"/>
      <c r="C97"/>
      <c r="D97" s="24"/>
      <c r="E97" s="24"/>
      <c r="F97" s="24"/>
      <c r="G97" s="27"/>
      <c r="H97" s="24"/>
      <c r="I97" s="27"/>
      <c r="J97" s="24"/>
      <c r="K97" s="27"/>
      <c r="L97" s="24"/>
      <c r="M97" s="27"/>
      <c r="N97" s="24"/>
      <c r="O97" s="27"/>
    </row>
    <row r="98" spans="1:15" s="2" customFormat="1">
      <c r="A98"/>
      <c r="B98"/>
      <c r="C98"/>
      <c r="D98" s="24"/>
      <c r="E98" s="24"/>
      <c r="F98" s="24"/>
      <c r="G98" s="27"/>
      <c r="H98" s="24"/>
      <c r="I98" s="27"/>
      <c r="J98" s="24"/>
      <c r="K98" s="27"/>
      <c r="L98" s="24"/>
      <c r="M98" s="27"/>
      <c r="N98" s="24"/>
      <c r="O98" s="27"/>
    </row>
    <row r="99" spans="1:15" s="2" customFormat="1">
      <c r="A99"/>
      <c r="B99"/>
      <c r="C99"/>
      <c r="D99" s="24"/>
      <c r="E99" s="24"/>
      <c r="F99" s="24"/>
      <c r="G99" s="27"/>
      <c r="H99" s="24"/>
      <c r="I99" s="27"/>
      <c r="J99" s="24"/>
      <c r="K99" s="27"/>
      <c r="L99" s="24"/>
      <c r="M99" s="27"/>
      <c r="N99" s="24"/>
      <c r="O99" s="27"/>
    </row>
    <row r="100" spans="1:15" s="2" customFormat="1">
      <c r="A100"/>
      <c r="B100"/>
      <c r="C100"/>
      <c r="D100" s="24"/>
      <c r="E100" s="24"/>
      <c r="F100" s="24"/>
      <c r="G100" s="27"/>
      <c r="H100" s="24"/>
      <c r="I100" s="27"/>
      <c r="J100" s="24"/>
      <c r="K100" s="27"/>
      <c r="L100" s="24"/>
      <c r="M100" s="27"/>
      <c r="N100" s="24"/>
      <c r="O100" s="27"/>
    </row>
    <row r="101" spans="1:15" s="2" customFormat="1">
      <c r="A101"/>
      <c r="B101"/>
      <c r="C101"/>
      <c r="D101" s="24"/>
      <c r="E101" s="24"/>
      <c r="F101" s="24"/>
      <c r="G101" s="27"/>
      <c r="H101" s="24"/>
      <c r="I101" s="27"/>
      <c r="J101" s="24"/>
      <c r="K101" s="27"/>
      <c r="L101" s="24"/>
      <c r="M101" s="27"/>
      <c r="N101" s="24"/>
      <c r="O101" s="27"/>
    </row>
    <row r="102" spans="1:15" s="2" customFormat="1">
      <c r="A102"/>
      <c r="B102"/>
      <c r="C102"/>
      <c r="D102" s="24"/>
      <c r="E102" s="24"/>
      <c r="F102" s="24"/>
      <c r="G102" s="27"/>
      <c r="H102" s="24"/>
      <c r="I102" s="27"/>
      <c r="J102" s="24"/>
      <c r="K102" s="27"/>
      <c r="L102" s="24"/>
      <c r="M102" s="27"/>
      <c r="N102" s="24"/>
      <c r="O102" s="27"/>
    </row>
    <row r="103" spans="1:15" s="2" customFormat="1">
      <c r="A103"/>
      <c r="B103"/>
      <c r="C103"/>
      <c r="D103" s="24"/>
      <c r="E103" s="24"/>
      <c r="F103" s="24"/>
      <c r="G103" s="27"/>
      <c r="H103" s="24"/>
      <c r="I103" s="27"/>
      <c r="J103" s="24"/>
      <c r="K103" s="27"/>
      <c r="L103" s="24"/>
      <c r="M103" s="27"/>
      <c r="N103" s="24"/>
      <c r="O103" s="27"/>
    </row>
    <row r="104" spans="1:15" s="2" customFormat="1">
      <c r="A104"/>
      <c r="B104"/>
      <c r="C104"/>
      <c r="D104" s="24"/>
      <c r="E104" s="24"/>
      <c r="F104" s="24"/>
      <c r="G104" s="27"/>
      <c r="H104" s="24"/>
      <c r="I104" s="27"/>
      <c r="J104" s="24"/>
      <c r="K104" s="27"/>
      <c r="L104" s="24"/>
      <c r="M104" s="27"/>
      <c r="N104" s="24"/>
      <c r="O104" s="27"/>
    </row>
    <row r="105" spans="1:15" s="2" customFormat="1">
      <c r="A105"/>
      <c r="B105"/>
      <c r="C105"/>
      <c r="D105" s="24"/>
      <c r="E105" s="24"/>
      <c r="F105" s="24"/>
      <c r="G105" s="27"/>
      <c r="H105" s="24"/>
      <c r="I105" s="27"/>
      <c r="J105" s="24"/>
      <c r="K105" s="27"/>
      <c r="L105" s="24"/>
      <c r="M105" s="27"/>
      <c r="N105" s="24"/>
      <c r="O105" s="27"/>
    </row>
    <row r="106" spans="1:15" s="2" customFormat="1">
      <c r="A106"/>
      <c r="B106"/>
      <c r="C106"/>
      <c r="D106" s="24"/>
      <c r="E106" s="24"/>
      <c r="F106" s="24"/>
      <c r="G106" s="27"/>
      <c r="H106" s="24"/>
      <c r="I106" s="27"/>
      <c r="J106" s="24"/>
      <c r="K106" s="27"/>
      <c r="L106" s="24"/>
      <c r="M106" s="27"/>
      <c r="N106" s="24"/>
      <c r="O106" s="27"/>
    </row>
    <row r="107" spans="1:15" s="2" customFormat="1">
      <c r="A107"/>
      <c r="B107"/>
      <c r="C107"/>
      <c r="D107" s="24"/>
      <c r="E107" s="24"/>
      <c r="F107" s="24"/>
      <c r="G107" s="27"/>
      <c r="H107" s="24"/>
      <c r="I107" s="27"/>
      <c r="J107" s="24"/>
      <c r="K107" s="27"/>
      <c r="L107" s="24"/>
      <c r="M107" s="27"/>
      <c r="N107" s="24"/>
      <c r="O107" s="27"/>
    </row>
    <row r="108" spans="1:15" s="2" customFormat="1">
      <c r="A108"/>
      <c r="B108"/>
      <c r="C108"/>
      <c r="D108" s="24"/>
      <c r="E108" s="24"/>
      <c r="F108" s="24"/>
      <c r="G108" s="27"/>
      <c r="H108" s="24"/>
      <c r="I108" s="27"/>
      <c r="J108" s="24"/>
      <c r="K108" s="27"/>
      <c r="L108" s="24"/>
      <c r="M108" s="27"/>
      <c r="N108" s="24"/>
      <c r="O108" s="27"/>
    </row>
    <row r="109" spans="1:15" s="2" customFormat="1">
      <c r="A109"/>
      <c r="B109"/>
      <c r="C109"/>
      <c r="D109" s="24"/>
      <c r="E109" s="24"/>
      <c r="F109" s="24"/>
      <c r="G109" s="27"/>
      <c r="H109" s="24"/>
      <c r="I109" s="27"/>
      <c r="J109" s="24"/>
      <c r="K109" s="27"/>
      <c r="L109" s="24"/>
      <c r="M109" s="27"/>
      <c r="N109" s="24"/>
      <c r="O109" s="27"/>
    </row>
    <row r="110" spans="1:15" s="2" customFormat="1">
      <c r="A110"/>
      <c r="B110"/>
      <c r="C110"/>
      <c r="D110" s="24"/>
      <c r="E110" s="24"/>
      <c r="F110" s="24"/>
      <c r="G110" s="27"/>
      <c r="H110" s="24"/>
      <c r="I110" s="27"/>
      <c r="J110" s="24"/>
      <c r="K110" s="27"/>
      <c r="L110" s="24"/>
      <c r="M110" s="27"/>
      <c r="N110" s="24"/>
      <c r="O110" s="27"/>
    </row>
    <row r="111" spans="1:15" s="2" customFormat="1">
      <c r="A111"/>
      <c r="B111"/>
      <c r="C111"/>
      <c r="D111" s="24"/>
      <c r="E111" s="24"/>
      <c r="F111" s="24"/>
      <c r="G111" s="27"/>
      <c r="H111" s="24"/>
      <c r="I111" s="27"/>
      <c r="J111" s="24"/>
      <c r="K111" s="27"/>
      <c r="L111" s="24"/>
      <c r="M111" s="27"/>
      <c r="N111" s="24"/>
      <c r="O111" s="27"/>
    </row>
    <row r="112" spans="1:15" s="2" customFormat="1">
      <c r="A112"/>
      <c r="B112"/>
      <c r="C112"/>
      <c r="D112" s="24"/>
      <c r="E112" s="24"/>
      <c r="F112" s="24"/>
      <c r="G112" s="27"/>
      <c r="H112" s="24"/>
      <c r="I112" s="27"/>
      <c r="J112" s="24"/>
      <c r="K112" s="27"/>
      <c r="L112" s="24"/>
      <c r="M112" s="27"/>
      <c r="N112" s="24"/>
      <c r="O112" s="27"/>
    </row>
    <row r="113" spans="1:15" s="2" customFormat="1">
      <c r="A113"/>
      <c r="B113"/>
      <c r="C113"/>
      <c r="D113" s="24"/>
      <c r="E113" s="24"/>
      <c r="F113" s="24"/>
      <c r="G113" s="27"/>
      <c r="H113" s="24"/>
      <c r="I113" s="27"/>
      <c r="J113" s="24"/>
      <c r="K113" s="27"/>
      <c r="L113" s="24"/>
      <c r="M113" s="27"/>
      <c r="N113" s="24"/>
      <c r="O113" s="27"/>
    </row>
    <row r="114" spans="1:15" s="2" customFormat="1">
      <c r="A114"/>
      <c r="B114"/>
      <c r="C114"/>
      <c r="D114" s="24"/>
      <c r="E114" s="24"/>
      <c r="F114" s="24"/>
      <c r="G114" s="27"/>
      <c r="H114" s="24"/>
      <c r="I114" s="27"/>
      <c r="J114" s="24"/>
      <c r="K114" s="27"/>
      <c r="L114" s="24"/>
      <c r="M114" s="27"/>
      <c r="N114" s="24"/>
      <c r="O114" s="27"/>
    </row>
    <row r="115" spans="1:15" s="2" customFormat="1">
      <c r="A115"/>
      <c r="B115"/>
      <c r="C115"/>
      <c r="D115" s="24"/>
      <c r="E115" s="24"/>
      <c r="F115" s="24"/>
      <c r="G115" s="27"/>
      <c r="H115" s="24"/>
      <c r="I115" s="27"/>
      <c r="J115" s="24"/>
      <c r="K115" s="27"/>
      <c r="L115" s="24"/>
      <c r="M115" s="27"/>
      <c r="N115" s="24"/>
      <c r="O115" s="27"/>
    </row>
    <row r="116" spans="1:15" s="2" customFormat="1">
      <c r="A116"/>
      <c r="B116"/>
      <c r="C116"/>
      <c r="D116" s="24"/>
      <c r="E116" s="24"/>
      <c r="F116" s="24"/>
      <c r="G116" s="27"/>
      <c r="H116" s="24"/>
      <c r="I116" s="27"/>
      <c r="J116" s="24"/>
      <c r="K116" s="27"/>
      <c r="L116" s="24"/>
      <c r="M116" s="27"/>
      <c r="N116" s="24"/>
      <c r="O116" s="27"/>
    </row>
    <row r="117" spans="1:15" s="2" customFormat="1">
      <c r="A117"/>
      <c r="B117"/>
      <c r="C117"/>
      <c r="D117" s="24"/>
      <c r="E117" s="24"/>
      <c r="F117" s="24"/>
      <c r="G117" s="27"/>
      <c r="H117" s="24"/>
      <c r="I117" s="27"/>
      <c r="J117" s="24"/>
      <c r="K117" s="27"/>
      <c r="L117" s="24"/>
      <c r="M117" s="27"/>
      <c r="N117" s="24"/>
      <c r="O117" s="27"/>
    </row>
    <row r="118" spans="1:15" s="2" customFormat="1">
      <c r="A118"/>
      <c r="B118"/>
      <c r="C118"/>
      <c r="D118" s="24"/>
      <c r="E118" s="24"/>
      <c r="F118" s="24"/>
      <c r="G118" s="27"/>
      <c r="H118" s="24"/>
      <c r="I118" s="27"/>
      <c r="J118" s="24"/>
      <c r="K118" s="27"/>
      <c r="L118" s="24"/>
      <c r="M118" s="27"/>
      <c r="N118" s="24"/>
      <c r="O118" s="27"/>
    </row>
    <row r="119" spans="1:15" s="2" customFormat="1">
      <c r="A119"/>
      <c r="B119"/>
      <c r="C119"/>
      <c r="D119" s="24"/>
      <c r="E119" s="24"/>
      <c r="F119" s="24"/>
      <c r="G119" s="27"/>
      <c r="H119" s="24"/>
      <c r="I119" s="27"/>
      <c r="J119" s="24"/>
      <c r="K119" s="27"/>
      <c r="L119" s="24"/>
      <c r="M119" s="27"/>
      <c r="N119" s="24"/>
      <c r="O119" s="27"/>
    </row>
    <row r="120" spans="1:15" s="2" customFormat="1">
      <c r="A120"/>
      <c r="B120"/>
      <c r="C120"/>
      <c r="D120" s="24"/>
      <c r="E120" s="24"/>
      <c r="F120" s="24"/>
      <c r="G120" s="27"/>
      <c r="H120" s="24"/>
      <c r="I120" s="27"/>
      <c r="J120" s="24"/>
      <c r="K120" s="27"/>
      <c r="L120" s="24"/>
      <c r="M120" s="27"/>
      <c r="N120" s="24"/>
      <c r="O120" s="27"/>
    </row>
    <row r="121" spans="1:15" s="2" customFormat="1">
      <c r="A121"/>
      <c r="B121"/>
      <c r="C121"/>
      <c r="D121" s="24"/>
      <c r="E121" s="24"/>
      <c r="F121" s="24"/>
      <c r="G121" s="27"/>
      <c r="H121" s="24"/>
      <c r="I121" s="27"/>
      <c r="J121" s="24"/>
      <c r="K121" s="27"/>
      <c r="L121" s="24"/>
      <c r="M121" s="27"/>
      <c r="N121" s="24"/>
      <c r="O121" s="27"/>
    </row>
    <row r="122" spans="1:15" s="2" customFormat="1">
      <c r="A122"/>
      <c r="B122"/>
      <c r="C122"/>
      <c r="D122" s="24"/>
      <c r="E122" s="24"/>
      <c r="F122" s="24"/>
      <c r="G122" s="27"/>
      <c r="H122" s="24"/>
      <c r="I122" s="27"/>
      <c r="J122" s="24"/>
      <c r="K122" s="27"/>
      <c r="L122" s="24"/>
      <c r="M122" s="27"/>
      <c r="N122" s="24"/>
      <c r="O122" s="27"/>
    </row>
    <row r="123" spans="1:15" s="2" customFormat="1">
      <c r="A123"/>
      <c r="B123"/>
      <c r="C123"/>
      <c r="D123" s="24"/>
      <c r="E123" s="24"/>
      <c r="F123" s="24"/>
      <c r="G123" s="27"/>
      <c r="H123" s="24"/>
      <c r="I123" s="27"/>
      <c r="J123" s="24"/>
      <c r="K123" s="27"/>
      <c r="L123" s="24"/>
      <c r="M123" s="27"/>
      <c r="N123" s="24"/>
      <c r="O123" s="27"/>
    </row>
    <row r="124" spans="1:15" s="2" customFormat="1">
      <c r="A124"/>
      <c r="B124"/>
      <c r="C124"/>
      <c r="D124" s="24"/>
      <c r="E124" s="24"/>
      <c r="F124" s="24"/>
      <c r="G124" s="27"/>
      <c r="H124" s="24"/>
      <c r="I124" s="27"/>
      <c r="J124" s="24"/>
      <c r="K124" s="27"/>
      <c r="L124" s="24"/>
      <c r="M124" s="27"/>
      <c r="N124" s="24"/>
      <c r="O124" s="27"/>
    </row>
    <row r="125" spans="1:15" s="2" customFormat="1">
      <c r="A125"/>
      <c r="B125"/>
      <c r="C125"/>
      <c r="D125" s="24"/>
      <c r="E125" s="24"/>
      <c r="F125" s="24"/>
      <c r="G125" s="27"/>
      <c r="H125" s="24"/>
      <c r="I125" s="27"/>
      <c r="J125" s="24"/>
      <c r="K125" s="27"/>
      <c r="L125" s="24"/>
      <c r="M125" s="27"/>
      <c r="N125" s="24"/>
      <c r="O125" s="27"/>
    </row>
    <row r="126" spans="1:15" s="2" customFormat="1">
      <c r="A126"/>
      <c r="B126"/>
      <c r="C126"/>
      <c r="D126" s="24"/>
      <c r="E126" s="24"/>
      <c r="F126" s="24"/>
      <c r="G126" s="27"/>
      <c r="H126" s="24"/>
      <c r="I126" s="27"/>
      <c r="J126" s="24"/>
      <c r="K126" s="27"/>
      <c r="L126" s="24"/>
      <c r="M126" s="27"/>
      <c r="N126" s="24"/>
      <c r="O126" s="27"/>
    </row>
    <row r="127" spans="1:15" s="2" customFormat="1">
      <c r="A127"/>
      <c r="B127"/>
      <c r="C127"/>
      <c r="D127" s="24"/>
      <c r="E127" s="24"/>
      <c r="F127" s="24"/>
      <c r="G127" s="27"/>
      <c r="H127" s="24"/>
      <c r="I127" s="27"/>
      <c r="J127" s="24"/>
      <c r="K127" s="27"/>
      <c r="L127" s="24"/>
      <c r="M127" s="27"/>
      <c r="N127" s="24"/>
      <c r="O127" s="27"/>
    </row>
    <row r="128" spans="1:15" s="2" customFormat="1">
      <c r="A128"/>
      <c r="B128"/>
      <c r="C128"/>
      <c r="D128" s="24"/>
      <c r="E128" s="24"/>
      <c r="F128" s="24"/>
      <c r="G128" s="27"/>
      <c r="H128" s="24"/>
      <c r="I128" s="27"/>
      <c r="J128" s="24"/>
      <c r="K128" s="27"/>
      <c r="L128" s="24"/>
      <c r="M128" s="27"/>
      <c r="N128" s="24"/>
      <c r="O128" s="27"/>
    </row>
    <row r="129" spans="1:15" s="2" customFormat="1">
      <c r="A129"/>
      <c r="B129"/>
      <c r="C129"/>
      <c r="D129" s="24"/>
      <c r="E129" s="24"/>
      <c r="F129" s="24"/>
      <c r="G129" s="27"/>
      <c r="H129" s="24"/>
      <c r="I129" s="27"/>
      <c r="J129" s="24"/>
      <c r="K129" s="27"/>
      <c r="L129" s="24"/>
      <c r="M129" s="27"/>
      <c r="N129" s="24"/>
      <c r="O129" s="27"/>
    </row>
    <row r="130" spans="1:15" s="2" customFormat="1">
      <c r="A130"/>
      <c r="B130"/>
      <c r="C130"/>
      <c r="D130" s="24"/>
      <c r="E130" s="24"/>
      <c r="F130" s="24"/>
      <c r="G130" s="27"/>
      <c r="H130" s="24"/>
      <c r="I130" s="27"/>
      <c r="J130" s="24"/>
      <c r="K130" s="27"/>
      <c r="L130" s="24"/>
      <c r="M130" s="27"/>
      <c r="N130" s="24"/>
      <c r="O130" s="27"/>
    </row>
    <row r="131" spans="1:15" s="2" customFormat="1">
      <c r="A131"/>
      <c r="B131"/>
      <c r="C131"/>
      <c r="D131" s="24"/>
      <c r="E131" s="24"/>
      <c r="F131" s="24"/>
      <c r="G131" s="27"/>
      <c r="H131" s="24"/>
      <c r="I131" s="27"/>
      <c r="J131" s="24"/>
      <c r="K131" s="27"/>
      <c r="L131" s="24"/>
      <c r="M131" s="27"/>
      <c r="N131" s="24"/>
      <c r="O131" s="27"/>
    </row>
    <row r="132" spans="1:15" s="2" customFormat="1">
      <c r="A132"/>
      <c r="B132"/>
      <c r="C132"/>
      <c r="D132" s="24"/>
      <c r="E132" s="24"/>
      <c r="F132" s="24"/>
      <c r="G132" s="27"/>
      <c r="H132" s="24"/>
      <c r="I132" s="27"/>
      <c r="J132" s="24"/>
      <c r="K132" s="27"/>
      <c r="L132" s="24"/>
      <c r="M132" s="27"/>
      <c r="N132" s="24"/>
      <c r="O132" s="27"/>
    </row>
    <row r="133" spans="1:15" s="2" customFormat="1">
      <c r="A133"/>
      <c r="B133"/>
      <c r="C133"/>
      <c r="D133" s="24"/>
      <c r="E133" s="24"/>
      <c r="F133" s="24"/>
      <c r="G133" s="27"/>
      <c r="H133" s="24"/>
      <c r="I133" s="27"/>
      <c r="J133" s="24"/>
      <c r="K133" s="27"/>
      <c r="L133" s="24"/>
      <c r="M133" s="27"/>
      <c r="N133" s="24"/>
      <c r="O133" s="27"/>
    </row>
    <row r="134" spans="1:15" s="2" customFormat="1">
      <c r="A134"/>
      <c r="B134"/>
      <c r="C134"/>
      <c r="D134" s="24"/>
      <c r="E134" s="24"/>
      <c r="F134" s="24"/>
      <c r="G134" s="27"/>
      <c r="H134" s="24"/>
      <c r="I134" s="27"/>
      <c r="J134" s="24"/>
      <c r="K134" s="27"/>
      <c r="L134" s="24"/>
      <c r="M134" s="27"/>
      <c r="N134" s="24"/>
      <c r="O134" s="27"/>
    </row>
    <row r="135" spans="1:15" s="2" customFormat="1">
      <c r="A135"/>
      <c r="B135"/>
      <c r="C135"/>
      <c r="D135" s="24"/>
      <c r="E135" s="24"/>
      <c r="F135" s="24"/>
      <c r="G135" s="27"/>
      <c r="H135" s="24"/>
      <c r="I135" s="27"/>
      <c r="J135" s="24"/>
      <c r="K135" s="27"/>
      <c r="L135" s="24"/>
      <c r="M135" s="27"/>
      <c r="N135" s="24"/>
      <c r="O135" s="27"/>
    </row>
    <row r="136" spans="1:15" s="2" customFormat="1">
      <c r="A136"/>
      <c r="B136"/>
      <c r="C136"/>
      <c r="D136" s="24"/>
      <c r="E136" s="24"/>
      <c r="F136" s="24"/>
      <c r="G136" s="27"/>
      <c r="H136" s="24"/>
      <c r="I136" s="27"/>
      <c r="J136" s="24"/>
      <c r="K136" s="27"/>
      <c r="L136" s="24"/>
      <c r="M136" s="27"/>
      <c r="N136" s="24"/>
      <c r="O136" s="27"/>
    </row>
    <row r="137" spans="1:15" s="2" customFormat="1">
      <c r="A137"/>
      <c r="B137"/>
      <c r="C137"/>
      <c r="D137" s="24"/>
      <c r="E137" s="24"/>
      <c r="F137" s="24"/>
      <c r="G137" s="27"/>
      <c r="H137" s="24"/>
      <c r="I137" s="27"/>
      <c r="J137" s="24"/>
      <c r="K137" s="27"/>
      <c r="L137" s="24"/>
      <c r="M137" s="27"/>
      <c r="N137" s="24"/>
      <c r="O137" s="27"/>
    </row>
    <row r="138" spans="1:15" s="2" customFormat="1">
      <c r="A138"/>
      <c r="B138"/>
      <c r="C138"/>
      <c r="D138" s="24"/>
      <c r="E138" s="24"/>
      <c r="F138" s="24"/>
      <c r="G138" s="27"/>
      <c r="H138" s="24"/>
      <c r="I138" s="27"/>
      <c r="J138" s="24"/>
      <c r="K138" s="27"/>
      <c r="L138" s="24"/>
      <c r="M138" s="27"/>
      <c r="N138" s="24"/>
      <c r="O138" s="27"/>
    </row>
    <row r="139" spans="1:15" s="2" customFormat="1">
      <c r="A139"/>
      <c r="B139"/>
      <c r="C139"/>
      <c r="D139" s="24"/>
      <c r="E139" s="24"/>
      <c r="F139" s="24"/>
      <c r="G139" s="27"/>
      <c r="H139" s="24"/>
      <c r="I139" s="27"/>
      <c r="J139" s="24"/>
      <c r="K139" s="27"/>
      <c r="L139" s="24"/>
      <c r="M139" s="27"/>
      <c r="N139" s="24"/>
      <c r="O139" s="27"/>
    </row>
    <row r="140" spans="1:15" s="2" customFormat="1">
      <c r="A140"/>
      <c r="B140"/>
      <c r="C140"/>
      <c r="D140" s="24"/>
      <c r="E140" s="24"/>
      <c r="F140" s="24"/>
      <c r="G140" s="27"/>
      <c r="H140" s="24"/>
      <c r="I140" s="27"/>
      <c r="J140" s="24"/>
      <c r="K140" s="27"/>
      <c r="L140" s="24"/>
      <c r="M140" s="27"/>
      <c r="N140" s="24"/>
      <c r="O140" s="27"/>
    </row>
    <row r="141" spans="1:15" s="2" customFormat="1">
      <c r="A141"/>
      <c r="B141"/>
      <c r="C141"/>
      <c r="D141" s="24"/>
      <c r="E141" s="24"/>
      <c r="F141" s="24"/>
      <c r="G141" s="27"/>
      <c r="H141" s="24"/>
      <c r="I141" s="27"/>
      <c r="J141" s="24"/>
      <c r="K141" s="27"/>
      <c r="L141" s="24"/>
      <c r="M141" s="27"/>
      <c r="N141" s="24"/>
      <c r="O141" s="27"/>
    </row>
    <row r="142" spans="1:15" s="2" customFormat="1">
      <c r="A142"/>
      <c r="B142"/>
      <c r="C142"/>
      <c r="D142" s="24"/>
      <c r="E142" s="24"/>
      <c r="F142" s="24"/>
      <c r="G142" s="27"/>
      <c r="H142" s="24"/>
      <c r="I142" s="27"/>
      <c r="J142" s="24"/>
      <c r="K142" s="27"/>
      <c r="L142" s="24"/>
      <c r="M142" s="27"/>
      <c r="N142" s="24"/>
      <c r="O142" s="27"/>
    </row>
    <row r="143" spans="1:15" s="2" customFormat="1">
      <c r="A143"/>
      <c r="B143"/>
      <c r="C143"/>
      <c r="D143" s="24"/>
      <c r="E143" s="24"/>
      <c r="F143" s="24"/>
      <c r="G143" s="27"/>
      <c r="H143" s="24"/>
      <c r="I143" s="27"/>
      <c r="J143" s="24"/>
      <c r="K143" s="27"/>
      <c r="L143" s="24"/>
      <c r="M143" s="27"/>
      <c r="N143" s="24"/>
      <c r="O143" s="27"/>
    </row>
    <row r="144" spans="1:15" s="2" customFormat="1">
      <c r="A144"/>
      <c r="B144"/>
      <c r="C144"/>
      <c r="D144" s="24"/>
      <c r="E144" s="24"/>
      <c r="F144" s="24"/>
      <c r="G144" s="27"/>
      <c r="H144" s="24"/>
      <c r="I144" s="27"/>
      <c r="J144" s="24"/>
      <c r="K144" s="27"/>
      <c r="L144" s="24"/>
      <c r="M144" s="27"/>
      <c r="N144" s="24"/>
      <c r="O144" s="27"/>
    </row>
    <row r="145" spans="1:15" s="2" customFormat="1">
      <c r="A145"/>
      <c r="B145"/>
      <c r="C145"/>
      <c r="D145" s="24"/>
      <c r="E145" s="24"/>
      <c r="F145" s="24"/>
      <c r="G145" s="27"/>
      <c r="H145" s="24"/>
      <c r="I145" s="27"/>
      <c r="J145" s="24"/>
      <c r="K145" s="27"/>
      <c r="L145" s="24"/>
      <c r="M145" s="27"/>
      <c r="N145" s="24"/>
      <c r="O145" s="27"/>
    </row>
    <row r="146" spans="1:15" s="2" customFormat="1">
      <c r="A146"/>
      <c r="B146"/>
      <c r="C146"/>
      <c r="D146" s="24"/>
      <c r="E146" s="24"/>
      <c r="F146" s="24"/>
      <c r="G146" s="27"/>
      <c r="H146" s="24"/>
      <c r="I146" s="27"/>
      <c r="J146" s="24"/>
      <c r="K146" s="27"/>
      <c r="L146" s="24"/>
      <c r="M146" s="27"/>
      <c r="N146" s="24"/>
      <c r="O146" s="27"/>
    </row>
    <row r="147" spans="1:15" s="2" customFormat="1">
      <c r="A147"/>
      <c r="B147"/>
      <c r="C147"/>
      <c r="D147" s="24"/>
      <c r="E147" s="24"/>
      <c r="F147" s="24"/>
      <c r="G147" s="27"/>
      <c r="H147" s="24"/>
      <c r="I147" s="27"/>
      <c r="J147" s="24"/>
      <c r="K147" s="27"/>
      <c r="L147" s="24"/>
      <c r="M147" s="27"/>
      <c r="N147" s="24"/>
      <c r="O147" s="27"/>
    </row>
    <row r="148" spans="1:15" s="2" customFormat="1">
      <c r="A148"/>
      <c r="B148"/>
      <c r="C148"/>
      <c r="D148" s="24"/>
      <c r="E148" s="24"/>
      <c r="F148" s="24"/>
      <c r="G148" s="27"/>
      <c r="H148" s="24"/>
      <c r="I148" s="27"/>
      <c r="J148" s="24"/>
      <c r="K148" s="27"/>
      <c r="L148" s="24"/>
      <c r="M148" s="27"/>
      <c r="N148" s="24"/>
      <c r="O148" s="27"/>
    </row>
    <row r="149" spans="1:15" s="2" customFormat="1">
      <c r="A149"/>
      <c r="B149"/>
      <c r="C149"/>
      <c r="D149" s="24"/>
      <c r="E149" s="24"/>
      <c r="F149" s="24"/>
      <c r="G149" s="27"/>
      <c r="H149" s="24"/>
      <c r="I149" s="27"/>
      <c r="J149" s="24"/>
      <c r="K149" s="27"/>
      <c r="L149" s="24"/>
      <c r="M149" s="27"/>
      <c r="N149" s="24"/>
      <c r="O149" s="27"/>
    </row>
    <row r="150" spans="1:15" s="2" customFormat="1">
      <c r="A150"/>
      <c r="B150"/>
      <c r="C150"/>
      <c r="D150" s="24"/>
      <c r="E150" s="24"/>
      <c r="F150" s="24"/>
      <c r="G150" s="27"/>
      <c r="H150" s="24"/>
      <c r="I150" s="27"/>
      <c r="J150" s="24"/>
      <c r="K150" s="27"/>
      <c r="L150" s="24"/>
      <c r="M150" s="27"/>
      <c r="N150" s="24"/>
      <c r="O150" s="27"/>
    </row>
    <row r="151" spans="1:15" s="2" customFormat="1">
      <c r="A151"/>
      <c r="B151"/>
      <c r="C151"/>
      <c r="D151" s="24"/>
      <c r="E151" s="24"/>
      <c r="F151" s="24"/>
      <c r="G151" s="27"/>
      <c r="H151" s="24"/>
      <c r="I151" s="27"/>
      <c r="J151" s="24"/>
      <c r="K151" s="27"/>
      <c r="L151" s="24"/>
      <c r="M151" s="27"/>
      <c r="N151" s="24"/>
      <c r="O151" s="27"/>
    </row>
    <row r="152" spans="1:15" s="2" customFormat="1">
      <c r="A152"/>
      <c r="B152"/>
      <c r="C152"/>
      <c r="D152" s="24"/>
      <c r="E152" s="24"/>
      <c r="F152" s="24"/>
      <c r="G152" s="27"/>
      <c r="H152" s="24"/>
      <c r="I152" s="27"/>
      <c r="J152" s="24"/>
      <c r="K152" s="27"/>
      <c r="L152" s="24"/>
      <c r="M152" s="27"/>
      <c r="N152" s="24"/>
      <c r="O152" s="27"/>
    </row>
    <row r="153" spans="1:15" s="2" customFormat="1">
      <c r="A153"/>
      <c r="B153"/>
      <c r="C153"/>
      <c r="D153" s="24"/>
      <c r="E153" s="24"/>
      <c r="F153" s="24"/>
      <c r="G153" s="27"/>
      <c r="H153" s="24"/>
      <c r="I153" s="27"/>
      <c r="J153" s="24"/>
      <c r="K153" s="27"/>
      <c r="L153" s="24"/>
      <c r="M153" s="27"/>
      <c r="N153" s="24"/>
      <c r="O153" s="27"/>
    </row>
    <row r="154" spans="1:15" s="2" customFormat="1">
      <c r="A154"/>
      <c r="B154"/>
      <c r="C154"/>
      <c r="D154" s="24"/>
      <c r="E154" s="24"/>
      <c r="F154" s="24"/>
      <c r="G154" s="27"/>
      <c r="H154" s="24"/>
      <c r="I154" s="27"/>
      <c r="J154" s="24"/>
      <c r="K154" s="27"/>
      <c r="L154" s="24"/>
      <c r="M154" s="27"/>
      <c r="N154" s="24"/>
      <c r="O154" s="27"/>
    </row>
    <row r="155" spans="1:15" s="2" customFormat="1">
      <c r="A155"/>
      <c r="B155"/>
      <c r="C155"/>
      <c r="D155" s="24"/>
      <c r="E155" s="24"/>
      <c r="F155" s="24"/>
      <c r="G155" s="27"/>
      <c r="H155" s="24"/>
      <c r="I155" s="27"/>
      <c r="J155" s="24"/>
      <c r="K155" s="27"/>
      <c r="L155" s="24"/>
      <c r="M155" s="27"/>
      <c r="N155" s="24"/>
      <c r="O155" s="27"/>
    </row>
    <row r="156" spans="1:15" s="2" customFormat="1">
      <c r="A156"/>
      <c r="B156"/>
      <c r="C156"/>
      <c r="D156" s="24"/>
      <c r="E156" s="24"/>
      <c r="F156" s="24"/>
      <c r="G156" s="27"/>
      <c r="H156" s="24"/>
      <c r="I156" s="27"/>
      <c r="J156" s="24"/>
      <c r="K156" s="27"/>
      <c r="L156" s="24"/>
      <c r="M156" s="27"/>
      <c r="N156" s="24"/>
      <c r="O156" s="27"/>
    </row>
    <row r="157" spans="1:15" s="2" customFormat="1">
      <c r="A157"/>
      <c r="B157"/>
      <c r="C157"/>
      <c r="D157" s="24"/>
      <c r="E157" s="24"/>
      <c r="F157" s="24"/>
      <c r="G157" s="27"/>
      <c r="H157" s="24"/>
      <c r="I157" s="27"/>
      <c r="J157" s="24"/>
      <c r="K157" s="27"/>
      <c r="L157" s="24"/>
      <c r="M157" s="27"/>
      <c r="N157" s="24"/>
      <c r="O157" s="27"/>
    </row>
    <row r="158" spans="1:15" s="2" customFormat="1">
      <c r="A158"/>
      <c r="B158"/>
      <c r="C158"/>
      <c r="D158" s="24"/>
      <c r="E158" s="24"/>
      <c r="F158" s="24"/>
      <c r="G158" s="27"/>
      <c r="H158" s="24"/>
      <c r="I158" s="27"/>
      <c r="J158" s="24"/>
      <c r="K158" s="27"/>
      <c r="L158" s="24"/>
      <c r="M158" s="27"/>
      <c r="N158" s="24"/>
      <c r="O158" s="27"/>
    </row>
    <row r="159" spans="1:15" s="2" customFormat="1">
      <c r="A159"/>
      <c r="B159"/>
      <c r="C159"/>
      <c r="D159" s="24"/>
      <c r="E159" s="24"/>
      <c r="F159" s="24"/>
      <c r="G159" s="27"/>
      <c r="H159" s="24"/>
      <c r="I159" s="27"/>
      <c r="J159" s="24"/>
      <c r="K159" s="27"/>
      <c r="L159" s="24"/>
      <c r="M159" s="27"/>
      <c r="N159" s="24"/>
      <c r="O159" s="27"/>
    </row>
    <row r="160" spans="1:15" s="2" customFormat="1">
      <c r="A160"/>
      <c r="B160"/>
      <c r="C160"/>
      <c r="D160" s="24"/>
      <c r="E160" s="24"/>
      <c r="F160" s="24"/>
      <c r="G160" s="27"/>
      <c r="H160" s="24"/>
      <c r="I160" s="27"/>
      <c r="J160" s="24"/>
      <c r="K160" s="27"/>
      <c r="L160" s="24"/>
      <c r="M160" s="27"/>
      <c r="N160" s="24"/>
      <c r="O160" s="27"/>
    </row>
    <row r="161" spans="1:15" s="2" customFormat="1">
      <c r="A161"/>
      <c r="B161"/>
      <c r="C161"/>
      <c r="D161" s="24"/>
      <c r="E161" s="24"/>
      <c r="F161" s="24"/>
      <c r="G161" s="27"/>
      <c r="H161" s="24"/>
      <c r="I161" s="27"/>
      <c r="J161" s="24"/>
      <c r="K161" s="27"/>
      <c r="L161" s="24"/>
      <c r="M161" s="27"/>
      <c r="N161" s="24"/>
      <c r="O161" s="27"/>
    </row>
    <row r="162" spans="1:15" s="2" customFormat="1">
      <c r="A162"/>
      <c r="B162"/>
      <c r="C162"/>
      <c r="D162" s="24"/>
      <c r="E162" s="24"/>
      <c r="F162" s="24"/>
      <c r="G162" s="27"/>
      <c r="H162" s="24"/>
      <c r="I162" s="27"/>
      <c r="J162" s="24"/>
      <c r="K162" s="27"/>
      <c r="L162" s="24"/>
      <c r="M162" s="27"/>
      <c r="N162" s="24"/>
      <c r="O162" s="27"/>
    </row>
    <row r="163" spans="1:15" s="2" customFormat="1">
      <c r="A163"/>
      <c r="B163"/>
      <c r="C163"/>
      <c r="D163" s="24"/>
      <c r="E163" s="24"/>
      <c r="F163" s="24"/>
      <c r="G163" s="27"/>
      <c r="H163" s="24"/>
      <c r="I163" s="27"/>
      <c r="J163" s="24"/>
      <c r="K163" s="27"/>
      <c r="L163" s="24"/>
      <c r="M163" s="27"/>
      <c r="N163" s="24"/>
      <c r="O163" s="27"/>
    </row>
    <row r="164" spans="1:15" s="2" customFormat="1">
      <c r="A164"/>
      <c r="B164"/>
      <c r="C164"/>
      <c r="D164" s="24"/>
      <c r="E164" s="24"/>
      <c r="F164" s="24"/>
      <c r="G164" s="27"/>
      <c r="H164" s="24"/>
      <c r="I164" s="27"/>
      <c r="J164" s="24"/>
      <c r="K164" s="27"/>
      <c r="L164" s="24"/>
      <c r="M164" s="27"/>
      <c r="N164" s="24"/>
      <c r="O164" s="27"/>
    </row>
    <row r="165" spans="1:15" s="2" customFormat="1">
      <c r="A165"/>
      <c r="B165"/>
      <c r="C165"/>
      <c r="D165" s="24"/>
      <c r="E165" s="24"/>
      <c r="F165" s="24"/>
      <c r="G165" s="27"/>
      <c r="H165" s="24"/>
      <c r="I165" s="27"/>
      <c r="J165" s="24"/>
      <c r="K165" s="27"/>
      <c r="L165" s="24"/>
      <c r="M165" s="27"/>
      <c r="N165" s="24"/>
      <c r="O165" s="27"/>
    </row>
    <row r="166" spans="1:15" s="2" customFormat="1">
      <c r="A166"/>
      <c r="B166"/>
      <c r="C166"/>
      <c r="D166" s="24"/>
      <c r="E166" s="24"/>
      <c r="F166" s="24"/>
      <c r="G166" s="27"/>
      <c r="H166" s="24"/>
      <c r="I166" s="27"/>
      <c r="J166" s="24"/>
      <c r="K166" s="27"/>
      <c r="L166" s="24"/>
      <c r="M166" s="27"/>
      <c r="N166" s="24"/>
      <c r="O166" s="27"/>
    </row>
    <row r="167" spans="1:15" s="2" customFormat="1">
      <c r="A167"/>
      <c r="B167"/>
      <c r="C167"/>
      <c r="D167" s="24"/>
      <c r="E167" s="24"/>
      <c r="F167" s="24"/>
      <c r="G167" s="27"/>
      <c r="H167" s="24"/>
      <c r="I167" s="27"/>
      <c r="J167" s="24"/>
      <c r="K167" s="27"/>
      <c r="L167" s="24"/>
      <c r="M167" s="27"/>
      <c r="N167" s="24"/>
      <c r="O167" s="27"/>
    </row>
    <row r="168" spans="1:15" s="2" customFormat="1">
      <c r="A168"/>
      <c r="B168"/>
      <c r="C168"/>
      <c r="D168" s="24"/>
      <c r="E168" s="24"/>
      <c r="F168" s="24"/>
      <c r="G168" s="27"/>
      <c r="H168" s="24"/>
      <c r="I168" s="27"/>
      <c r="J168" s="24"/>
      <c r="K168" s="27"/>
      <c r="L168" s="24"/>
      <c r="M168" s="27"/>
      <c r="N168" s="24"/>
      <c r="O168" s="27"/>
    </row>
    <row r="169" spans="1:15" s="2" customFormat="1">
      <c r="A169"/>
      <c r="B169"/>
      <c r="C169"/>
      <c r="D169" s="24"/>
      <c r="E169" s="24"/>
      <c r="F169" s="24"/>
      <c r="G169" s="27"/>
      <c r="H169" s="24"/>
      <c r="I169" s="27"/>
      <c r="J169" s="24"/>
      <c r="K169" s="27"/>
      <c r="L169" s="24"/>
      <c r="M169" s="27"/>
      <c r="N169" s="24"/>
      <c r="O169" s="27"/>
    </row>
    <row r="170" spans="1:15" s="2" customFormat="1">
      <c r="A170"/>
      <c r="B170"/>
      <c r="C170"/>
      <c r="D170" s="24"/>
      <c r="E170" s="24"/>
      <c r="F170" s="24"/>
      <c r="G170" s="27"/>
      <c r="H170" s="24"/>
      <c r="I170" s="27"/>
      <c r="J170" s="24"/>
      <c r="K170" s="27"/>
      <c r="L170" s="24"/>
      <c r="M170" s="27"/>
      <c r="N170" s="24"/>
      <c r="O170" s="27"/>
    </row>
    <row r="171" spans="1:15" s="2" customFormat="1">
      <c r="A171"/>
      <c r="B171"/>
      <c r="C171"/>
      <c r="D171" s="24"/>
      <c r="E171" s="24"/>
      <c r="F171" s="24"/>
      <c r="G171" s="27"/>
      <c r="H171" s="24"/>
      <c r="I171" s="27"/>
      <c r="J171" s="24"/>
      <c r="K171" s="27"/>
      <c r="L171" s="24"/>
      <c r="M171" s="27"/>
      <c r="N171" s="24"/>
      <c r="O171" s="27"/>
    </row>
    <row r="172" spans="1:15" s="2" customFormat="1">
      <c r="A172"/>
      <c r="B172"/>
      <c r="C172"/>
      <c r="D172" s="24"/>
      <c r="E172" s="24"/>
      <c r="F172" s="24"/>
      <c r="G172" s="27"/>
      <c r="H172" s="24"/>
      <c r="I172" s="27"/>
      <c r="J172" s="24"/>
      <c r="K172" s="27"/>
      <c r="L172" s="24"/>
      <c r="M172" s="27"/>
      <c r="N172" s="24"/>
      <c r="O172" s="27"/>
    </row>
    <row r="173" spans="1:15" s="2" customFormat="1">
      <c r="A173"/>
      <c r="B173"/>
      <c r="C173"/>
      <c r="D173" s="24"/>
      <c r="E173" s="24"/>
      <c r="F173" s="24"/>
      <c r="G173" s="27"/>
      <c r="H173" s="24"/>
      <c r="I173" s="27"/>
      <c r="J173" s="24"/>
      <c r="K173" s="27"/>
      <c r="L173" s="24"/>
      <c r="M173" s="27"/>
      <c r="N173" s="24"/>
      <c r="O173" s="27"/>
    </row>
    <row r="174" spans="1:15" s="2" customFormat="1">
      <c r="A174"/>
      <c r="B174"/>
      <c r="C174"/>
      <c r="D174" s="24"/>
      <c r="E174" s="24"/>
      <c r="F174" s="24"/>
      <c r="G174" s="27"/>
      <c r="H174" s="24"/>
      <c r="I174" s="27"/>
      <c r="J174" s="24"/>
      <c r="K174" s="27"/>
      <c r="L174" s="24"/>
      <c r="M174" s="27"/>
      <c r="N174" s="24"/>
      <c r="O174" s="27"/>
    </row>
    <row r="175" spans="1:15" s="2" customFormat="1">
      <c r="A175"/>
      <c r="B175"/>
      <c r="C175"/>
      <c r="D175" s="24"/>
      <c r="E175" s="24"/>
      <c r="F175" s="24"/>
      <c r="G175" s="27"/>
      <c r="H175" s="24"/>
      <c r="I175" s="27"/>
      <c r="J175" s="24"/>
      <c r="K175" s="27"/>
      <c r="L175" s="24"/>
      <c r="M175" s="27"/>
      <c r="N175" s="24"/>
      <c r="O175" s="27"/>
    </row>
    <row r="176" spans="1:15" s="2" customFormat="1">
      <c r="A176"/>
      <c r="B176"/>
      <c r="C176"/>
      <c r="D176" s="24"/>
      <c r="E176" s="24"/>
      <c r="F176" s="24"/>
      <c r="G176" s="27"/>
      <c r="H176" s="24"/>
      <c r="I176" s="27"/>
      <c r="J176" s="24"/>
      <c r="K176" s="27"/>
      <c r="L176" s="24"/>
      <c r="M176" s="27"/>
      <c r="N176" s="24"/>
      <c r="O176" s="27"/>
    </row>
    <row r="177" spans="1:15" s="2" customFormat="1">
      <c r="A177"/>
      <c r="B177"/>
      <c r="C177"/>
      <c r="D177" s="24"/>
      <c r="E177" s="24"/>
      <c r="F177" s="24"/>
      <c r="G177" s="27"/>
      <c r="H177" s="24"/>
      <c r="I177" s="27"/>
      <c r="J177" s="24"/>
      <c r="K177" s="27"/>
      <c r="L177" s="24"/>
      <c r="M177" s="27"/>
      <c r="N177" s="24"/>
      <c r="O177" s="27"/>
    </row>
    <row r="178" spans="1:15" s="2" customFormat="1">
      <c r="A178"/>
      <c r="B178"/>
      <c r="C178"/>
      <c r="D178" s="24"/>
      <c r="E178" s="24"/>
      <c r="F178" s="24"/>
      <c r="G178" s="27"/>
      <c r="H178" s="24"/>
      <c r="I178" s="27"/>
      <c r="J178" s="24"/>
      <c r="K178" s="27"/>
      <c r="L178" s="24"/>
      <c r="M178" s="27"/>
      <c r="N178" s="24"/>
      <c r="O178" s="27"/>
    </row>
    <row r="179" spans="1:15" s="2" customFormat="1">
      <c r="A179"/>
      <c r="B179"/>
      <c r="C179"/>
      <c r="D179" s="24"/>
      <c r="E179" s="24"/>
      <c r="F179" s="24"/>
      <c r="G179" s="27"/>
      <c r="H179" s="24"/>
      <c r="I179" s="27"/>
      <c r="J179" s="24"/>
      <c r="K179" s="27"/>
      <c r="L179" s="24"/>
      <c r="M179" s="27"/>
      <c r="N179" s="24"/>
      <c r="O179" s="27"/>
    </row>
    <row r="180" spans="1:15" s="2" customFormat="1">
      <c r="A180"/>
      <c r="B180"/>
      <c r="C180"/>
      <c r="D180" s="24"/>
      <c r="E180" s="24"/>
      <c r="F180" s="24"/>
      <c r="G180" s="27"/>
      <c r="H180" s="24"/>
      <c r="I180" s="27"/>
      <c r="J180" s="24"/>
      <c r="K180" s="27"/>
      <c r="L180" s="24"/>
      <c r="M180" s="27"/>
      <c r="N180" s="24"/>
      <c r="O180" s="27"/>
    </row>
    <row r="181" spans="1:15" s="2" customFormat="1">
      <c r="A181"/>
      <c r="B181"/>
      <c r="C181"/>
      <c r="D181" s="24"/>
      <c r="E181" s="24"/>
      <c r="F181" s="24"/>
      <c r="G181" s="27"/>
      <c r="H181" s="24"/>
      <c r="I181" s="27"/>
      <c r="J181" s="24"/>
      <c r="K181" s="27"/>
      <c r="L181" s="24"/>
      <c r="M181" s="27"/>
      <c r="N181" s="24"/>
      <c r="O181" s="27"/>
    </row>
    <row r="182" spans="1:15" s="2" customFormat="1">
      <c r="A182"/>
      <c r="B182"/>
      <c r="C182"/>
      <c r="D182" s="24"/>
      <c r="E182" s="24"/>
      <c r="F182" s="24"/>
      <c r="G182" s="27"/>
      <c r="H182" s="24"/>
      <c r="I182" s="27"/>
      <c r="J182" s="24"/>
      <c r="K182" s="27"/>
      <c r="L182" s="24"/>
      <c r="M182" s="27"/>
      <c r="N182" s="24"/>
      <c r="O182" s="27"/>
    </row>
    <row r="183" spans="1:15" s="2" customFormat="1">
      <c r="A183"/>
      <c r="B183"/>
      <c r="C183"/>
      <c r="D183" s="24"/>
      <c r="E183" s="24"/>
      <c r="F183" s="24"/>
      <c r="G183" s="27"/>
      <c r="H183" s="24"/>
      <c r="I183" s="27"/>
      <c r="J183" s="24"/>
      <c r="K183" s="27"/>
      <c r="L183" s="24"/>
      <c r="M183" s="27"/>
      <c r="N183" s="24"/>
      <c r="O183" s="27"/>
    </row>
    <row r="184" spans="1:15" s="2" customFormat="1">
      <c r="A184"/>
      <c r="B184"/>
      <c r="C184"/>
      <c r="D184" s="24"/>
      <c r="E184" s="24"/>
      <c r="F184" s="24"/>
      <c r="G184" s="27"/>
      <c r="H184" s="24"/>
      <c r="I184" s="27"/>
      <c r="J184" s="24"/>
      <c r="K184" s="27"/>
      <c r="L184" s="24"/>
      <c r="M184" s="27"/>
      <c r="N184" s="24"/>
      <c r="O184" s="27"/>
    </row>
    <row r="185" spans="1:15" s="2" customFormat="1">
      <c r="A185"/>
      <c r="B185"/>
      <c r="C185"/>
      <c r="D185" s="24"/>
      <c r="E185" s="24"/>
      <c r="F185" s="24"/>
      <c r="G185" s="27"/>
      <c r="H185" s="24"/>
      <c r="I185" s="27"/>
      <c r="J185" s="24"/>
      <c r="K185" s="27"/>
      <c r="L185" s="24"/>
      <c r="M185" s="27"/>
      <c r="N185" s="24"/>
      <c r="O185" s="27"/>
    </row>
    <row r="186" spans="1:15" s="2" customFormat="1">
      <c r="A186"/>
      <c r="B186"/>
      <c r="C186"/>
      <c r="D186" s="24"/>
      <c r="E186" s="24"/>
      <c r="F186" s="24"/>
      <c r="G186" s="27"/>
      <c r="H186" s="24"/>
      <c r="I186" s="27"/>
      <c r="J186" s="24"/>
      <c r="K186" s="27"/>
      <c r="L186" s="24"/>
      <c r="M186" s="27"/>
      <c r="N186" s="24"/>
      <c r="O186" s="27"/>
    </row>
    <row r="187" spans="1:15" s="2" customFormat="1">
      <c r="A187"/>
      <c r="B187"/>
      <c r="C187"/>
      <c r="D187" s="24"/>
      <c r="E187" s="24"/>
      <c r="F187" s="24"/>
      <c r="G187" s="27"/>
      <c r="H187" s="24"/>
      <c r="I187" s="27"/>
      <c r="J187" s="24"/>
      <c r="K187" s="27"/>
      <c r="L187" s="24"/>
      <c r="M187" s="27"/>
      <c r="N187" s="24"/>
      <c r="O187" s="27"/>
    </row>
    <row r="188" spans="1:15" s="2" customFormat="1">
      <c r="A188"/>
      <c r="B188"/>
      <c r="C188"/>
      <c r="D188" s="24"/>
      <c r="E188" s="24"/>
      <c r="F188" s="24"/>
      <c r="G188" s="27"/>
      <c r="H188" s="24"/>
      <c r="I188" s="27"/>
      <c r="J188" s="24"/>
      <c r="K188" s="27"/>
      <c r="L188" s="24"/>
      <c r="M188" s="27"/>
      <c r="N188" s="24"/>
      <c r="O188" s="27"/>
    </row>
    <row r="189" spans="1:15" s="2" customFormat="1">
      <c r="A189"/>
      <c r="B189"/>
      <c r="C189"/>
      <c r="D189" s="24"/>
      <c r="E189" s="24"/>
      <c r="F189" s="24"/>
      <c r="G189" s="27"/>
      <c r="H189" s="24"/>
      <c r="I189" s="27"/>
      <c r="J189" s="24"/>
      <c r="K189" s="27"/>
      <c r="L189" s="24"/>
      <c r="M189" s="27"/>
      <c r="N189" s="24"/>
      <c r="O189" s="27"/>
    </row>
    <row r="190" spans="1:15" s="2" customFormat="1">
      <c r="A190"/>
      <c r="B190"/>
      <c r="C190"/>
      <c r="D190" s="24"/>
      <c r="E190" s="24"/>
      <c r="F190" s="24"/>
      <c r="G190" s="27"/>
      <c r="H190" s="24"/>
      <c r="I190" s="27"/>
      <c r="J190" s="24"/>
      <c r="K190" s="27"/>
      <c r="L190" s="24"/>
      <c r="M190" s="27"/>
      <c r="N190" s="24"/>
      <c r="O190" s="27"/>
    </row>
    <row r="191" spans="1:15" s="2" customFormat="1">
      <c r="A191"/>
      <c r="B191"/>
      <c r="C191"/>
      <c r="D191" s="24"/>
      <c r="E191" s="24"/>
      <c r="F191" s="24"/>
      <c r="G191" s="27"/>
      <c r="H191" s="24"/>
      <c r="I191" s="27"/>
      <c r="J191" s="24"/>
      <c r="K191" s="27"/>
      <c r="L191" s="24"/>
      <c r="M191" s="27"/>
      <c r="N191" s="24"/>
      <c r="O191" s="27"/>
    </row>
    <row r="192" spans="1:15" s="2" customFormat="1">
      <c r="A192"/>
      <c r="B192"/>
      <c r="C192"/>
      <c r="D192" s="24"/>
      <c r="E192" s="24"/>
      <c r="F192" s="24"/>
      <c r="G192" s="27"/>
      <c r="H192" s="24"/>
      <c r="I192" s="27"/>
      <c r="J192" s="24"/>
      <c r="K192" s="27"/>
      <c r="L192" s="24"/>
      <c r="M192" s="27"/>
      <c r="N192" s="24"/>
      <c r="O192" s="27"/>
    </row>
    <row r="193" spans="1:15" s="2" customFormat="1">
      <c r="A193"/>
      <c r="B193"/>
      <c r="C193"/>
      <c r="D193" s="24"/>
      <c r="E193" s="24"/>
      <c r="F193" s="24"/>
      <c r="G193" s="27"/>
      <c r="H193" s="24"/>
      <c r="I193" s="27"/>
      <c r="J193" s="24"/>
      <c r="K193" s="27"/>
      <c r="L193" s="24"/>
      <c r="M193" s="27"/>
      <c r="N193" s="24"/>
      <c r="O193" s="27"/>
    </row>
    <row r="194" spans="1:15" s="2" customFormat="1">
      <c r="A194"/>
      <c r="B194"/>
      <c r="C194"/>
      <c r="D194" s="24"/>
      <c r="E194" s="24"/>
      <c r="F194" s="24"/>
      <c r="G194" s="27"/>
      <c r="H194" s="24"/>
      <c r="I194" s="27"/>
      <c r="J194" s="24"/>
      <c r="K194" s="27"/>
      <c r="L194" s="24"/>
      <c r="M194" s="27"/>
      <c r="N194" s="24"/>
      <c r="O194" s="27"/>
    </row>
    <row r="195" spans="1:15" s="2" customFormat="1">
      <c r="A195"/>
      <c r="B195"/>
      <c r="C195"/>
      <c r="D195" s="24"/>
      <c r="E195" s="24"/>
      <c r="F195" s="24"/>
      <c r="G195" s="27"/>
      <c r="H195" s="24"/>
      <c r="I195" s="27"/>
      <c r="J195" s="24"/>
      <c r="K195" s="27"/>
      <c r="L195" s="24"/>
      <c r="M195" s="27"/>
      <c r="N195" s="24"/>
      <c r="O195" s="27"/>
    </row>
    <row r="196" spans="1:15" s="2" customFormat="1">
      <c r="A196"/>
      <c r="B196"/>
      <c r="C196"/>
      <c r="D196" s="24"/>
      <c r="E196" s="24"/>
      <c r="F196" s="24"/>
      <c r="G196" s="27"/>
      <c r="H196" s="24"/>
      <c r="I196" s="27"/>
      <c r="J196" s="24"/>
      <c r="K196" s="27"/>
      <c r="L196" s="24"/>
      <c r="M196" s="27"/>
      <c r="N196" s="24"/>
      <c r="O196" s="27"/>
    </row>
    <row r="197" spans="1:15" s="2" customFormat="1">
      <c r="A197"/>
      <c r="B197"/>
      <c r="C197"/>
      <c r="D197" s="24"/>
      <c r="E197" s="24"/>
      <c r="F197" s="24"/>
      <c r="G197" s="27"/>
      <c r="H197" s="24"/>
      <c r="I197" s="27"/>
      <c r="J197" s="24"/>
      <c r="K197" s="27"/>
      <c r="L197" s="24"/>
      <c r="M197" s="27"/>
      <c r="N197" s="24"/>
      <c r="O197" s="27"/>
    </row>
    <row r="198" spans="1:15" s="2" customFormat="1">
      <c r="A198"/>
      <c r="B198"/>
      <c r="C198"/>
      <c r="D198" s="24"/>
      <c r="E198" s="24"/>
      <c r="F198" s="24"/>
      <c r="G198" s="27"/>
      <c r="H198" s="24"/>
      <c r="I198" s="27"/>
      <c r="J198" s="24"/>
      <c r="K198" s="27"/>
      <c r="L198" s="24"/>
      <c r="M198" s="27"/>
      <c r="N198" s="24"/>
      <c r="O198" s="27"/>
    </row>
    <row r="199" spans="1:15" s="2" customFormat="1">
      <c r="A199"/>
      <c r="B199"/>
      <c r="C199"/>
      <c r="D199" s="24"/>
      <c r="E199" s="24"/>
      <c r="F199" s="24"/>
      <c r="G199" s="27"/>
      <c r="H199" s="24"/>
      <c r="I199" s="27"/>
      <c r="J199" s="24"/>
      <c r="K199" s="27"/>
      <c r="L199" s="24"/>
      <c r="M199" s="27"/>
      <c r="N199" s="24"/>
      <c r="O199" s="27"/>
    </row>
    <row r="200" spans="1:15" s="2" customFormat="1">
      <c r="A200"/>
      <c r="B200"/>
      <c r="C200"/>
      <c r="D200" s="24"/>
      <c r="E200" s="24"/>
      <c r="F200" s="24"/>
      <c r="G200" s="27"/>
      <c r="H200" s="24"/>
      <c r="I200" s="27"/>
      <c r="J200" s="24"/>
      <c r="K200" s="27"/>
      <c r="L200" s="24"/>
      <c r="M200" s="27"/>
      <c r="N200" s="24"/>
      <c r="O200" s="27"/>
    </row>
    <row r="201" spans="1:15" s="2" customFormat="1">
      <c r="A201"/>
      <c r="B201"/>
      <c r="C201"/>
      <c r="D201" s="24"/>
      <c r="E201" s="24"/>
      <c r="F201" s="24"/>
      <c r="G201" s="27"/>
      <c r="H201" s="24"/>
      <c r="I201" s="27"/>
      <c r="J201" s="24"/>
      <c r="K201" s="27"/>
      <c r="L201" s="24"/>
      <c r="M201" s="27"/>
      <c r="N201" s="24"/>
      <c r="O201" s="27"/>
    </row>
    <row r="202" spans="1:15" s="2" customFormat="1">
      <c r="A202"/>
      <c r="B202"/>
      <c r="C202"/>
      <c r="D202" s="24"/>
      <c r="E202" s="24"/>
      <c r="F202" s="24"/>
      <c r="G202" s="27"/>
      <c r="H202" s="24"/>
      <c r="I202" s="27"/>
      <c r="J202" s="24"/>
      <c r="K202" s="27"/>
      <c r="L202" s="24"/>
      <c r="M202" s="27"/>
      <c r="N202" s="24"/>
      <c r="O202" s="27"/>
    </row>
    <row r="203" spans="1:15" s="2" customFormat="1">
      <c r="A203"/>
      <c r="B203"/>
      <c r="C203"/>
      <c r="D203" s="24"/>
      <c r="E203" s="24"/>
      <c r="F203" s="24"/>
      <c r="G203" s="27"/>
      <c r="H203" s="24"/>
      <c r="I203" s="27"/>
      <c r="J203" s="24"/>
      <c r="K203" s="27"/>
      <c r="L203" s="24"/>
      <c r="M203" s="27"/>
      <c r="N203" s="24"/>
      <c r="O203" s="27"/>
    </row>
    <row r="204" spans="1:15" s="2" customFormat="1">
      <c r="A204"/>
      <c r="B204"/>
      <c r="C204"/>
      <c r="D204" s="24"/>
      <c r="E204" s="24"/>
      <c r="F204" s="24"/>
      <c r="G204" s="27"/>
      <c r="H204" s="24"/>
      <c r="I204" s="27"/>
      <c r="J204" s="24"/>
      <c r="K204" s="27"/>
      <c r="L204" s="24"/>
      <c r="M204" s="27"/>
      <c r="N204" s="24"/>
      <c r="O204" s="27"/>
    </row>
    <row r="205" spans="1:15" s="2" customFormat="1">
      <c r="A205"/>
      <c r="B205"/>
      <c r="C205"/>
      <c r="D205" s="24"/>
      <c r="E205" s="24"/>
      <c r="F205" s="24"/>
      <c r="G205" s="27"/>
      <c r="H205" s="24"/>
      <c r="I205" s="27"/>
      <c r="J205" s="24"/>
      <c r="K205" s="27"/>
      <c r="L205" s="24"/>
      <c r="M205" s="27"/>
      <c r="N205" s="24"/>
      <c r="O205" s="27"/>
    </row>
    <row r="206" spans="1:15" s="2" customFormat="1">
      <c r="A206"/>
      <c r="B206"/>
      <c r="C206"/>
      <c r="D206" s="24"/>
      <c r="E206" s="24"/>
      <c r="F206" s="24"/>
      <c r="G206" s="27"/>
      <c r="H206" s="24"/>
      <c r="I206" s="27"/>
      <c r="J206" s="24"/>
      <c r="K206" s="27"/>
      <c r="L206" s="24"/>
      <c r="M206" s="27"/>
      <c r="N206" s="24"/>
      <c r="O206" s="27"/>
    </row>
    <row r="207" spans="1:15" s="2" customFormat="1">
      <c r="A207"/>
      <c r="B207"/>
      <c r="C207"/>
      <c r="D207" s="24"/>
      <c r="E207" s="24"/>
      <c r="F207" s="24"/>
      <c r="G207" s="27"/>
      <c r="H207" s="24"/>
      <c r="I207" s="27"/>
      <c r="J207" s="24"/>
      <c r="K207" s="27"/>
      <c r="L207" s="24"/>
      <c r="M207" s="27"/>
      <c r="N207" s="24"/>
      <c r="O207" s="27"/>
    </row>
    <row r="208" spans="1:15" s="2" customFormat="1">
      <c r="A208"/>
      <c r="B208"/>
      <c r="C208"/>
      <c r="D208" s="24"/>
      <c r="E208" s="24"/>
      <c r="F208" s="24"/>
      <c r="G208" s="27"/>
      <c r="H208" s="24"/>
      <c r="I208" s="27"/>
      <c r="J208" s="24"/>
      <c r="K208" s="27"/>
      <c r="L208" s="24"/>
      <c r="M208" s="27"/>
      <c r="N208" s="24"/>
      <c r="O208" s="27"/>
    </row>
    <row r="209" spans="1:15" s="2" customFormat="1">
      <c r="A209"/>
      <c r="B209"/>
      <c r="C209"/>
      <c r="D209" s="24"/>
      <c r="E209" s="24"/>
      <c r="F209" s="24"/>
      <c r="G209" s="27"/>
      <c r="H209" s="24"/>
      <c r="I209" s="27"/>
      <c r="J209" s="24"/>
      <c r="K209" s="27"/>
      <c r="L209" s="24"/>
      <c r="M209" s="27"/>
      <c r="N209" s="24"/>
      <c r="O209" s="27"/>
    </row>
    <row r="210" spans="1:15" s="2" customFormat="1">
      <c r="A210"/>
      <c r="B210"/>
      <c r="C210"/>
      <c r="D210" s="24"/>
      <c r="E210" s="24"/>
      <c r="F210" s="24"/>
      <c r="G210" s="27"/>
      <c r="H210" s="24"/>
      <c r="I210" s="27"/>
      <c r="J210" s="24"/>
      <c r="K210" s="27"/>
      <c r="L210" s="24"/>
      <c r="M210" s="27"/>
      <c r="N210" s="24"/>
      <c r="O210" s="27"/>
    </row>
    <row r="211" spans="1:15" s="2" customFormat="1">
      <c r="A211"/>
      <c r="B211"/>
      <c r="C211"/>
      <c r="D211" s="24"/>
      <c r="E211" s="24"/>
      <c r="F211" s="24"/>
      <c r="G211" s="27"/>
      <c r="H211" s="24"/>
      <c r="I211" s="27"/>
      <c r="J211" s="24"/>
      <c r="K211" s="27"/>
      <c r="L211" s="24"/>
      <c r="M211" s="27"/>
      <c r="N211" s="24"/>
      <c r="O211" s="27"/>
    </row>
    <row r="212" spans="1:15" s="2" customFormat="1">
      <c r="A212"/>
      <c r="B212"/>
      <c r="C212"/>
      <c r="D212" s="24"/>
      <c r="E212" s="24"/>
      <c r="F212" s="24"/>
      <c r="G212" s="27"/>
      <c r="H212" s="24"/>
      <c r="I212" s="27"/>
      <c r="J212" s="24"/>
      <c r="K212" s="27"/>
      <c r="L212" s="24"/>
      <c r="M212" s="27"/>
      <c r="N212" s="24"/>
      <c r="O212" s="27"/>
    </row>
    <row r="213" spans="1:15" s="2" customFormat="1">
      <c r="A213"/>
      <c r="B213"/>
      <c r="C213"/>
      <c r="D213" s="24"/>
      <c r="E213" s="24"/>
      <c r="F213" s="24"/>
      <c r="G213" s="27"/>
      <c r="H213" s="24"/>
      <c r="I213" s="27"/>
      <c r="J213" s="24"/>
      <c r="K213" s="27"/>
      <c r="L213" s="24"/>
      <c r="M213" s="27"/>
      <c r="N213" s="24"/>
      <c r="O213" s="27"/>
    </row>
    <row r="214" spans="1:15" s="2" customFormat="1">
      <c r="A214"/>
      <c r="B214"/>
      <c r="C214"/>
      <c r="D214" s="24"/>
      <c r="E214" s="24"/>
      <c r="F214" s="24"/>
      <c r="G214" s="27"/>
      <c r="H214" s="24"/>
      <c r="I214" s="27"/>
      <c r="J214" s="24"/>
      <c r="K214" s="27"/>
      <c r="L214" s="24"/>
      <c r="M214" s="27"/>
      <c r="N214" s="24"/>
      <c r="O214" s="27"/>
    </row>
    <row r="215" spans="1:15" s="2" customFormat="1">
      <c r="A215"/>
      <c r="B215"/>
      <c r="C215"/>
      <c r="D215" s="24"/>
      <c r="E215" s="24"/>
      <c r="F215" s="24"/>
      <c r="G215" s="27"/>
      <c r="H215" s="24"/>
      <c r="I215" s="27"/>
      <c r="J215" s="24"/>
      <c r="K215" s="27"/>
      <c r="L215" s="24"/>
      <c r="M215" s="27"/>
      <c r="N215" s="24"/>
      <c r="O215" s="27"/>
    </row>
    <row r="216" spans="1:15" s="2" customFormat="1">
      <c r="A216"/>
      <c r="B216"/>
      <c r="C216"/>
      <c r="D216" s="24"/>
      <c r="E216" s="24"/>
      <c r="F216" s="24"/>
      <c r="G216" s="27"/>
      <c r="H216" s="24"/>
      <c r="I216" s="27"/>
      <c r="J216" s="24"/>
      <c r="K216" s="27"/>
      <c r="L216" s="24"/>
      <c r="M216" s="27"/>
      <c r="N216" s="24"/>
      <c r="O216" s="27"/>
    </row>
    <row r="217" spans="1:15" s="2" customFormat="1">
      <c r="A217"/>
      <c r="B217"/>
      <c r="C217"/>
      <c r="D217" s="24"/>
      <c r="E217" s="24"/>
      <c r="F217" s="24"/>
      <c r="G217" s="27"/>
      <c r="H217" s="24"/>
      <c r="I217" s="27"/>
      <c r="J217" s="24"/>
      <c r="K217" s="27"/>
      <c r="L217" s="24"/>
      <c r="M217" s="27"/>
      <c r="N217" s="24"/>
      <c r="O217" s="27"/>
    </row>
    <row r="218" spans="1:15" s="2" customFormat="1">
      <c r="A218"/>
      <c r="B218"/>
      <c r="C218"/>
      <c r="D218" s="24"/>
      <c r="E218" s="24"/>
      <c r="F218" s="24"/>
      <c r="G218" s="27"/>
      <c r="H218" s="24"/>
      <c r="I218" s="27"/>
      <c r="J218" s="24"/>
      <c r="K218" s="27"/>
      <c r="L218" s="24"/>
      <c r="M218" s="27"/>
      <c r="N218" s="24"/>
      <c r="O218" s="27"/>
    </row>
    <row r="219" spans="1:15" s="2" customFormat="1">
      <c r="A219"/>
      <c r="B219"/>
      <c r="C219"/>
      <c r="D219" s="24"/>
      <c r="E219" s="24"/>
      <c r="F219" s="24"/>
      <c r="G219" s="27"/>
      <c r="H219" s="24"/>
      <c r="I219" s="27"/>
      <c r="J219" s="24"/>
      <c r="K219" s="27"/>
      <c r="L219" s="24"/>
      <c r="M219" s="27"/>
      <c r="N219" s="24"/>
      <c r="O219" s="27"/>
    </row>
    <row r="220" spans="1:15" s="2" customFormat="1">
      <c r="A220"/>
      <c r="B220"/>
      <c r="C220"/>
      <c r="D220" s="24"/>
      <c r="E220" s="24"/>
      <c r="F220" s="24"/>
      <c r="G220" s="27"/>
      <c r="H220" s="24"/>
      <c r="I220" s="27"/>
      <c r="J220" s="24"/>
      <c r="K220" s="27"/>
      <c r="L220" s="24"/>
      <c r="M220" s="27"/>
      <c r="N220" s="24"/>
      <c r="O220" s="27"/>
    </row>
    <row r="221" spans="1:15" s="2" customFormat="1">
      <c r="A221"/>
      <c r="B221"/>
      <c r="C221"/>
      <c r="D221" s="24"/>
      <c r="E221" s="24"/>
      <c r="F221" s="24"/>
      <c r="G221" s="27"/>
      <c r="H221" s="24"/>
      <c r="I221" s="27"/>
      <c r="J221" s="24"/>
      <c r="K221" s="27"/>
      <c r="L221" s="24"/>
      <c r="M221" s="27"/>
      <c r="N221" s="24"/>
      <c r="O221" s="27"/>
    </row>
    <row r="222" spans="1:15" s="2" customFormat="1">
      <c r="A222"/>
      <c r="B222"/>
      <c r="C222"/>
      <c r="D222" s="24"/>
      <c r="E222" s="24"/>
      <c r="F222" s="24"/>
      <c r="G222" s="27"/>
      <c r="H222" s="24"/>
      <c r="I222" s="27"/>
      <c r="J222" s="24"/>
      <c r="K222" s="27"/>
      <c r="L222" s="24"/>
      <c r="M222" s="27"/>
      <c r="N222" s="24"/>
      <c r="O222" s="27"/>
    </row>
    <row r="223" spans="1:15" s="2" customFormat="1">
      <c r="A223"/>
      <c r="B223"/>
      <c r="C223"/>
      <c r="D223" s="24"/>
      <c r="E223" s="24"/>
      <c r="F223" s="24"/>
      <c r="G223" s="27"/>
      <c r="H223" s="24"/>
      <c r="I223" s="27"/>
      <c r="J223" s="24"/>
      <c r="K223" s="27"/>
      <c r="L223" s="24"/>
      <c r="M223" s="27"/>
      <c r="N223" s="24"/>
      <c r="O223" s="27"/>
    </row>
    <row r="224" spans="1:15" s="2" customFormat="1">
      <c r="A224"/>
      <c r="B224"/>
      <c r="C224"/>
      <c r="D224" s="24"/>
      <c r="E224" s="24"/>
      <c r="F224" s="24"/>
      <c r="G224" s="27"/>
      <c r="H224" s="24"/>
      <c r="I224" s="27"/>
      <c r="J224" s="24"/>
      <c r="K224" s="27"/>
      <c r="L224" s="24"/>
      <c r="M224" s="27"/>
      <c r="N224" s="24"/>
      <c r="O224" s="27"/>
    </row>
    <row r="225" spans="1:15" s="2" customFormat="1">
      <c r="A225"/>
      <c r="B225"/>
      <c r="C225"/>
      <c r="D225" s="24"/>
      <c r="E225" s="24"/>
      <c r="F225" s="24"/>
      <c r="G225" s="27"/>
      <c r="H225" s="24"/>
      <c r="I225" s="27"/>
      <c r="J225" s="24"/>
      <c r="K225" s="27"/>
      <c r="L225" s="24"/>
      <c r="M225" s="27"/>
      <c r="N225" s="24"/>
      <c r="O225" s="27"/>
    </row>
    <row r="226" spans="1:15" s="2" customFormat="1">
      <c r="A226"/>
      <c r="B226"/>
      <c r="C226"/>
      <c r="D226" s="24"/>
      <c r="E226" s="24"/>
      <c r="F226" s="24"/>
      <c r="G226" s="27"/>
      <c r="H226" s="24"/>
      <c r="I226" s="27"/>
      <c r="J226" s="24"/>
      <c r="K226" s="27"/>
      <c r="L226" s="24"/>
      <c r="M226" s="27"/>
      <c r="N226" s="24"/>
      <c r="O226" s="27"/>
    </row>
    <row r="227" spans="1:15" s="2" customFormat="1">
      <c r="A227"/>
      <c r="B227"/>
      <c r="C227"/>
      <c r="D227" s="24"/>
      <c r="E227" s="24"/>
      <c r="F227" s="24"/>
      <c r="G227" s="27"/>
      <c r="H227" s="24"/>
      <c r="I227" s="27"/>
      <c r="J227" s="24"/>
      <c r="K227" s="27"/>
      <c r="L227" s="24"/>
      <c r="M227" s="27"/>
      <c r="N227" s="24"/>
      <c r="O227" s="27"/>
    </row>
    <row r="228" spans="1:15" s="2" customFormat="1">
      <c r="A228"/>
      <c r="B228"/>
      <c r="C228"/>
      <c r="D228" s="24"/>
      <c r="E228" s="24"/>
      <c r="F228" s="24"/>
      <c r="G228" s="27"/>
      <c r="H228" s="24"/>
      <c r="I228" s="27"/>
      <c r="J228" s="24"/>
      <c r="K228" s="27"/>
      <c r="L228" s="24"/>
      <c r="M228" s="27"/>
      <c r="N228" s="24"/>
      <c r="O228" s="27"/>
    </row>
    <row r="229" spans="1:15" s="2" customFormat="1">
      <c r="A229"/>
      <c r="B229"/>
      <c r="C229"/>
      <c r="D229" s="24"/>
      <c r="E229" s="24"/>
      <c r="F229" s="24"/>
      <c r="G229" s="27"/>
      <c r="H229" s="24"/>
      <c r="I229" s="27"/>
      <c r="J229" s="24"/>
      <c r="K229" s="27"/>
      <c r="L229" s="24"/>
      <c r="M229" s="27"/>
      <c r="N229" s="24"/>
      <c r="O229" s="27"/>
    </row>
    <row r="230" spans="1:15" s="2" customFormat="1">
      <c r="A230"/>
      <c r="B230"/>
      <c r="C230"/>
      <c r="D230" s="24"/>
      <c r="E230" s="24"/>
      <c r="F230" s="24"/>
      <c r="G230" s="27"/>
      <c r="H230" s="24"/>
      <c r="I230" s="27"/>
      <c r="J230" s="24"/>
      <c r="K230" s="27"/>
      <c r="L230" s="24"/>
      <c r="M230" s="27"/>
      <c r="N230" s="24"/>
      <c r="O230" s="27"/>
    </row>
    <row r="231" spans="1:15" s="2" customFormat="1">
      <c r="A231"/>
      <c r="B231"/>
      <c r="C231"/>
      <c r="D231" s="24"/>
      <c r="E231" s="24"/>
      <c r="F231" s="24"/>
      <c r="G231" s="27"/>
      <c r="H231" s="24"/>
      <c r="I231" s="27"/>
      <c r="J231" s="24"/>
      <c r="K231" s="27"/>
      <c r="L231" s="24"/>
      <c r="M231" s="27"/>
      <c r="N231" s="24"/>
      <c r="O231" s="27"/>
    </row>
    <row r="232" spans="1:15" s="2" customFormat="1">
      <c r="A232"/>
      <c r="B232"/>
      <c r="C232"/>
      <c r="D232" s="24"/>
      <c r="E232" s="24"/>
      <c r="F232" s="24"/>
      <c r="G232" s="27"/>
      <c r="H232" s="24"/>
      <c r="I232" s="27"/>
      <c r="J232" s="24"/>
      <c r="K232" s="27"/>
      <c r="L232" s="24"/>
      <c r="M232" s="27"/>
      <c r="N232" s="24"/>
      <c r="O232" s="27"/>
    </row>
    <row r="233" spans="1:15" s="2" customFormat="1">
      <c r="A233"/>
      <c r="B233"/>
      <c r="C233"/>
      <c r="D233" s="24"/>
      <c r="E233" s="24"/>
      <c r="F233" s="24"/>
      <c r="G233" s="27"/>
      <c r="H233" s="24"/>
      <c r="I233" s="27"/>
      <c r="J233" s="24"/>
      <c r="K233" s="27"/>
      <c r="L233" s="24"/>
      <c r="M233" s="27"/>
      <c r="N233" s="24"/>
      <c r="O233" s="27"/>
    </row>
    <row r="234" spans="1:15" s="2" customFormat="1">
      <c r="A234"/>
      <c r="B234"/>
      <c r="C234"/>
      <c r="D234" s="24"/>
      <c r="E234" s="24"/>
      <c r="F234" s="24"/>
      <c r="G234" s="27"/>
      <c r="H234" s="24"/>
      <c r="I234" s="27"/>
      <c r="J234" s="24"/>
      <c r="K234" s="27"/>
      <c r="L234" s="24"/>
      <c r="M234" s="27"/>
      <c r="N234" s="24"/>
      <c r="O234" s="27"/>
    </row>
    <row r="235" spans="1:15" s="2" customFormat="1">
      <c r="A235"/>
      <c r="B235"/>
      <c r="C235"/>
      <c r="D235" s="24"/>
      <c r="E235" s="24"/>
      <c r="F235" s="24"/>
      <c r="G235" s="27"/>
      <c r="H235" s="24"/>
      <c r="I235" s="27"/>
      <c r="J235" s="24"/>
      <c r="K235" s="27"/>
      <c r="L235" s="24"/>
      <c r="M235" s="27"/>
      <c r="N235" s="24"/>
      <c r="O235" s="27"/>
    </row>
    <row r="236" spans="1:15" s="2" customFormat="1">
      <c r="A236"/>
      <c r="B236"/>
      <c r="C236"/>
      <c r="D236" s="24"/>
      <c r="E236" s="24"/>
      <c r="F236" s="24"/>
      <c r="G236" s="27"/>
      <c r="H236" s="24"/>
      <c r="I236" s="27"/>
      <c r="J236" s="24"/>
      <c r="K236" s="27"/>
      <c r="L236" s="24"/>
      <c r="M236" s="27"/>
      <c r="N236" s="24"/>
      <c r="O236" s="27"/>
    </row>
    <row r="237" spans="1:15" s="2" customFormat="1">
      <c r="A237"/>
      <c r="B237"/>
      <c r="C237"/>
      <c r="D237" s="24"/>
      <c r="E237" s="24"/>
      <c r="F237" s="24"/>
      <c r="G237" s="27"/>
      <c r="H237" s="24"/>
      <c r="I237" s="27"/>
      <c r="J237" s="24"/>
      <c r="K237" s="27"/>
      <c r="L237" s="24"/>
      <c r="M237" s="27"/>
      <c r="N237" s="24"/>
      <c r="O237" s="27"/>
    </row>
    <row r="238" spans="1:15" s="2" customFormat="1">
      <c r="A238"/>
      <c r="B238"/>
      <c r="C238"/>
      <c r="D238" s="24"/>
      <c r="E238" s="24"/>
      <c r="F238" s="24"/>
      <c r="G238" s="27"/>
      <c r="H238" s="24"/>
      <c r="I238" s="27"/>
      <c r="J238" s="24"/>
      <c r="K238" s="27"/>
      <c r="L238" s="24"/>
      <c r="M238" s="27"/>
      <c r="N238" s="24"/>
      <c r="O238" s="27"/>
    </row>
    <row r="239" spans="1:15" s="2" customFormat="1">
      <c r="A239"/>
      <c r="B239"/>
      <c r="C239"/>
      <c r="D239" s="24"/>
      <c r="E239" s="24"/>
      <c r="F239" s="24"/>
      <c r="G239" s="27"/>
      <c r="H239" s="24"/>
      <c r="I239" s="27"/>
      <c r="J239" s="24"/>
      <c r="K239" s="27"/>
      <c r="L239" s="24"/>
      <c r="M239" s="27"/>
      <c r="N239" s="24"/>
      <c r="O239" s="27"/>
    </row>
    <row r="240" spans="1:15" s="2" customFormat="1">
      <c r="A240"/>
      <c r="B240"/>
      <c r="C240"/>
      <c r="D240" s="24"/>
      <c r="E240" s="24"/>
      <c r="F240" s="24"/>
      <c r="G240" s="27"/>
      <c r="H240" s="24"/>
      <c r="I240" s="27"/>
      <c r="J240" s="24"/>
      <c r="K240" s="27"/>
      <c r="L240" s="24"/>
      <c r="M240" s="27"/>
      <c r="N240" s="24"/>
      <c r="O240" s="27"/>
    </row>
    <row r="241" spans="1:15" s="2" customFormat="1">
      <c r="A241"/>
      <c r="B241"/>
      <c r="C241"/>
      <c r="D241" s="24"/>
      <c r="E241" s="24"/>
      <c r="F241" s="24"/>
      <c r="G241" s="27"/>
      <c r="H241" s="24"/>
      <c r="I241" s="27"/>
      <c r="J241" s="24"/>
      <c r="K241" s="27"/>
      <c r="L241" s="24"/>
      <c r="M241" s="27"/>
      <c r="N241" s="24"/>
      <c r="O241" s="27"/>
    </row>
    <row r="242" spans="1:15" s="2" customFormat="1">
      <c r="A242"/>
      <c r="B242"/>
      <c r="C242"/>
      <c r="D242" s="24"/>
      <c r="E242" s="24"/>
      <c r="F242" s="24"/>
      <c r="G242" s="27"/>
      <c r="H242" s="24"/>
      <c r="I242" s="27"/>
      <c r="J242" s="24"/>
      <c r="K242" s="27"/>
      <c r="L242" s="24"/>
      <c r="M242" s="27"/>
      <c r="N242" s="24"/>
      <c r="O242" s="27"/>
    </row>
    <row r="243" spans="1:15" s="2" customFormat="1">
      <c r="A243"/>
      <c r="B243"/>
      <c r="C243"/>
      <c r="D243" s="24"/>
      <c r="E243" s="24"/>
      <c r="F243" s="24"/>
      <c r="G243" s="27"/>
      <c r="H243" s="24"/>
      <c r="I243" s="27"/>
      <c r="J243" s="24"/>
      <c r="K243" s="27"/>
      <c r="L243" s="24"/>
      <c r="M243" s="27"/>
      <c r="N243" s="24"/>
      <c r="O243" s="27"/>
    </row>
    <row r="244" spans="1:15" s="2" customFormat="1">
      <c r="A244"/>
      <c r="B244"/>
      <c r="C244"/>
      <c r="D244" s="24"/>
      <c r="E244" s="24"/>
      <c r="F244" s="24"/>
      <c r="G244" s="27"/>
      <c r="H244" s="24"/>
      <c r="I244" s="27"/>
      <c r="J244" s="24"/>
      <c r="K244" s="27"/>
      <c r="L244" s="24"/>
      <c r="M244" s="27"/>
      <c r="N244" s="24"/>
      <c r="O244" s="27"/>
    </row>
    <row r="245" spans="1:15" s="2" customFormat="1">
      <c r="A245"/>
      <c r="B245"/>
      <c r="C245"/>
      <c r="D245" s="24"/>
      <c r="E245" s="24"/>
      <c r="F245" s="24"/>
      <c r="G245" s="27"/>
      <c r="H245" s="24"/>
      <c r="I245" s="27"/>
      <c r="J245" s="24"/>
      <c r="K245" s="27"/>
      <c r="L245" s="24"/>
      <c r="M245" s="27"/>
      <c r="N245" s="24"/>
      <c r="O245" s="27"/>
    </row>
    <row r="246" spans="1:15" s="2" customFormat="1">
      <c r="A246"/>
      <c r="B246"/>
      <c r="C246"/>
      <c r="D246" s="24"/>
      <c r="E246" s="24"/>
      <c r="F246" s="24"/>
      <c r="G246" s="27"/>
      <c r="H246" s="24"/>
      <c r="I246" s="27"/>
      <c r="J246" s="24"/>
      <c r="K246" s="27"/>
      <c r="L246" s="24"/>
      <c r="M246" s="27"/>
      <c r="N246" s="24"/>
      <c r="O246" s="27"/>
    </row>
    <row r="247" spans="1:15" s="2" customFormat="1">
      <c r="A247"/>
      <c r="B247"/>
      <c r="C247"/>
      <c r="D247" s="24"/>
      <c r="E247" s="24"/>
      <c r="F247" s="24"/>
      <c r="G247" s="27"/>
      <c r="H247" s="24"/>
      <c r="I247" s="27"/>
      <c r="J247" s="24"/>
      <c r="K247" s="27"/>
      <c r="L247" s="24"/>
      <c r="M247" s="27"/>
      <c r="N247" s="24"/>
      <c r="O247" s="27"/>
    </row>
    <row r="248" spans="1:15" s="2" customFormat="1">
      <c r="A248"/>
      <c r="B248"/>
      <c r="C248"/>
      <c r="D248" s="24"/>
      <c r="E248" s="24"/>
      <c r="F248" s="24"/>
      <c r="G248" s="27"/>
      <c r="H248" s="24"/>
      <c r="I248" s="27"/>
      <c r="J248" s="24"/>
      <c r="K248" s="27"/>
      <c r="L248" s="24"/>
      <c r="M248" s="27"/>
      <c r="N248" s="24"/>
      <c r="O248" s="27"/>
    </row>
    <row r="249" spans="1:15" s="2" customFormat="1">
      <c r="A249"/>
      <c r="B249"/>
      <c r="C249"/>
      <c r="D249" s="24"/>
      <c r="E249" s="24"/>
      <c r="F249" s="24"/>
      <c r="G249" s="27"/>
      <c r="H249" s="24"/>
      <c r="I249" s="27"/>
      <c r="J249" s="24"/>
      <c r="K249" s="27"/>
      <c r="L249" s="24"/>
      <c r="M249" s="27"/>
      <c r="N249" s="24"/>
      <c r="O249" s="27"/>
    </row>
    <row r="250" spans="1:15" s="2" customFormat="1">
      <c r="A250"/>
      <c r="B250"/>
      <c r="C250"/>
      <c r="D250" s="24"/>
      <c r="E250" s="24"/>
      <c r="F250" s="24"/>
      <c r="G250" s="27"/>
      <c r="H250" s="24"/>
      <c r="I250" s="27"/>
      <c r="J250" s="24"/>
      <c r="K250" s="27"/>
      <c r="L250" s="24"/>
      <c r="M250" s="27"/>
      <c r="N250" s="24"/>
      <c r="O250" s="27"/>
    </row>
    <row r="251" spans="1:15" s="2" customFormat="1">
      <c r="A251"/>
      <c r="B251"/>
      <c r="C251"/>
      <c r="D251" s="24"/>
      <c r="E251" s="24"/>
      <c r="F251" s="24"/>
      <c r="G251" s="27"/>
      <c r="H251" s="24"/>
      <c r="I251" s="27"/>
      <c r="J251" s="24"/>
      <c r="K251" s="27"/>
      <c r="L251" s="24"/>
      <c r="M251" s="27"/>
      <c r="N251" s="24"/>
      <c r="O251" s="27"/>
    </row>
    <row r="252" spans="1:15" s="2" customFormat="1">
      <c r="A252"/>
      <c r="B252"/>
      <c r="C252"/>
      <c r="D252" s="24"/>
      <c r="E252" s="24"/>
      <c r="F252" s="24"/>
      <c r="G252" s="27"/>
      <c r="H252" s="24"/>
      <c r="I252" s="27"/>
      <c r="J252" s="24"/>
      <c r="K252" s="27"/>
      <c r="L252" s="24"/>
      <c r="M252" s="27"/>
      <c r="N252" s="24"/>
      <c r="O252" s="27"/>
    </row>
    <row r="253" spans="1:15" s="2" customFormat="1">
      <c r="A253"/>
      <c r="B253"/>
      <c r="C253"/>
      <c r="D253" s="24"/>
      <c r="E253" s="24"/>
      <c r="F253" s="24"/>
      <c r="G253" s="27"/>
      <c r="H253" s="24"/>
      <c r="I253" s="27"/>
      <c r="J253" s="24"/>
      <c r="K253" s="27"/>
      <c r="L253" s="24"/>
      <c r="M253" s="27"/>
      <c r="N253" s="24"/>
      <c r="O253" s="27"/>
    </row>
    <row r="254" spans="1:15" s="2" customFormat="1">
      <c r="A254"/>
      <c r="B254"/>
      <c r="C254"/>
      <c r="D254" s="24"/>
      <c r="E254" s="24"/>
      <c r="F254" s="24"/>
      <c r="G254" s="27"/>
      <c r="H254" s="24"/>
      <c r="I254" s="27"/>
      <c r="J254" s="24"/>
      <c r="K254" s="27"/>
      <c r="L254" s="24"/>
      <c r="M254" s="27"/>
      <c r="N254" s="24"/>
      <c r="O254" s="27"/>
    </row>
    <row r="255" spans="1:15" s="2" customFormat="1">
      <c r="A255"/>
      <c r="B255"/>
      <c r="C255"/>
      <c r="D255" s="24"/>
      <c r="E255" s="24"/>
      <c r="F255" s="24"/>
      <c r="G255" s="27"/>
      <c r="H255" s="24"/>
      <c r="I255" s="27"/>
      <c r="J255" s="24"/>
      <c r="K255" s="27"/>
      <c r="L255" s="24"/>
      <c r="M255" s="27"/>
      <c r="N255" s="24"/>
      <c r="O255" s="27"/>
    </row>
    <row r="256" spans="1:15" s="2" customFormat="1">
      <c r="A256"/>
      <c r="B256"/>
      <c r="C256"/>
      <c r="D256" s="24"/>
      <c r="E256" s="24"/>
      <c r="F256" s="24"/>
      <c r="G256" s="27"/>
      <c r="H256" s="24"/>
      <c r="I256" s="27"/>
      <c r="J256" s="24"/>
      <c r="K256" s="27"/>
      <c r="L256" s="24"/>
      <c r="M256" s="27"/>
      <c r="N256" s="24"/>
      <c r="O256" s="27"/>
    </row>
    <row r="257" spans="1:15" s="2" customFormat="1">
      <c r="A257"/>
      <c r="B257"/>
      <c r="C257"/>
      <c r="D257" s="24"/>
      <c r="E257" s="24"/>
      <c r="F257" s="24"/>
      <c r="G257" s="27"/>
      <c r="H257" s="24"/>
      <c r="I257" s="27"/>
      <c r="J257" s="24"/>
      <c r="K257" s="27"/>
      <c r="L257" s="24"/>
      <c r="M257" s="27"/>
      <c r="N257" s="24"/>
      <c r="O257" s="27"/>
    </row>
    <row r="258" spans="1:15" s="2" customFormat="1">
      <c r="A258"/>
      <c r="B258"/>
      <c r="C258"/>
      <c r="D258" s="24"/>
      <c r="E258" s="24"/>
      <c r="F258" s="24"/>
      <c r="G258" s="27"/>
      <c r="H258" s="24"/>
      <c r="I258" s="27"/>
      <c r="J258" s="24"/>
      <c r="K258" s="27"/>
      <c r="L258" s="24"/>
      <c r="M258" s="27"/>
      <c r="N258" s="24"/>
      <c r="O258" s="27"/>
    </row>
    <row r="259" spans="1:15" s="2" customFormat="1">
      <c r="A259"/>
      <c r="B259"/>
      <c r="C259"/>
      <c r="D259" s="24"/>
      <c r="E259" s="24"/>
      <c r="F259" s="24"/>
      <c r="G259" s="27"/>
      <c r="H259" s="24"/>
      <c r="I259" s="27"/>
      <c r="J259" s="24"/>
      <c r="K259" s="27"/>
      <c r="L259" s="24"/>
      <c r="M259" s="27"/>
      <c r="N259" s="24"/>
      <c r="O259" s="27"/>
    </row>
    <row r="260" spans="1:15" s="2" customFormat="1">
      <c r="A260"/>
      <c r="B260"/>
      <c r="C260"/>
      <c r="D260" s="24"/>
      <c r="E260" s="24"/>
      <c r="F260" s="24"/>
      <c r="G260" s="27"/>
      <c r="H260" s="24"/>
      <c r="I260" s="27"/>
      <c r="J260" s="24"/>
      <c r="K260" s="27"/>
      <c r="L260" s="24"/>
      <c r="M260" s="27"/>
      <c r="N260" s="24"/>
      <c r="O260" s="27"/>
    </row>
    <row r="261" spans="1:15" s="2" customFormat="1">
      <c r="A261"/>
      <c r="B261"/>
      <c r="C261"/>
      <c r="D261" s="24"/>
      <c r="E261" s="24"/>
      <c r="F261" s="24"/>
      <c r="G261" s="27"/>
      <c r="H261" s="24"/>
      <c r="I261" s="27"/>
      <c r="J261" s="24"/>
      <c r="K261" s="27"/>
      <c r="L261" s="24"/>
      <c r="M261" s="27"/>
      <c r="N261" s="24"/>
      <c r="O261" s="27"/>
    </row>
    <row r="262" spans="1:15" s="2" customFormat="1">
      <c r="A262"/>
      <c r="B262"/>
      <c r="C262"/>
      <c r="D262" s="24"/>
      <c r="E262" s="24"/>
      <c r="F262" s="24"/>
      <c r="G262" s="27"/>
      <c r="H262" s="24"/>
      <c r="I262" s="27"/>
      <c r="J262" s="24"/>
      <c r="K262" s="27"/>
      <c r="L262" s="24"/>
      <c r="M262" s="27"/>
      <c r="N262" s="24"/>
      <c r="O262" s="27"/>
    </row>
    <row r="263" spans="1:15" s="2" customFormat="1">
      <c r="A263"/>
      <c r="B263"/>
      <c r="C263"/>
      <c r="D263" s="24"/>
      <c r="E263" s="24"/>
      <c r="F263" s="24"/>
      <c r="G263" s="27"/>
      <c r="H263" s="24"/>
      <c r="I263" s="27"/>
      <c r="J263" s="24"/>
      <c r="K263" s="27"/>
      <c r="L263" s="24"/>
      <c r="M263" s="27"/>
      <c r="N263" s="24"/>
      <c r="O263" s="27"/>
    </row>
    <row r="264" spans="1:15" s="2" customFormat="1">
      <c r="A264"/>
      <c r="B264"/>
      <c r="C264"/>
      <c r="D264" s="24"/>
      <c r="E264" s="24"/>
      <c r="F264" s="24"/>
      <c r="G264" s="27"/>
      <c r="H264" s="24"/>
      <c r="I264" s="27"/>
      <c r="J264" s="24"/>
      <c r="K264" s="27"/>
      <c r="L264" s="24"/>
      <c r="M264" s="27"/>
      <c r="N264" s="24"/>
      <c r="O264" s="27"/>
    </row>
    <row r="265" spans="1:15" s="2" customFormat="1">
      <c r="A265"/>
      <c r="B265"/>
      <c r="C265"/>
      <c r="D265" s="24"/>
      <c r="E265" s="24"/>
      <c r="F265" s="24"/>
      <c r="G265" s="27"/>
      <c r="H265" s="24"/>
      <c r="I265" s="27"/>
      <c r="J265" s="24"/>
      <c r="K265" s="27"/>
      <c r="L265" s="24"/>
      <c r="M265" s="27"/>
      <c r="N265" s="24"/>
      <c r="O265" s="27"/>
    </row>
    <row r="266" spans="1:15" s="2" customFormat="1">
      <c r="A266"/>
      <c r="B266"/>
      <c r="C266"/>
      <c r="D266" s="24"/>
      <c r="E266" s="24"/>
      <c r="F266" s="24"/>
      <c r="G266" s="27"/>
      <c r="H266" s="24"/>
      <c r="I266" s="27"/>
      <c r="J266" s="24"/>
      <c r="K266" s="27"/>
      <c r="L266" s="24"/>
      <c r="M266" s="27"/>
      <c r="N266" s="24"/>
      <c r="O266" s="27"/>
    </row>
    <row r="267" spans="1:15" s="2" customFormat="1">
      <c r="A267"/>
      <c r="B267"/>
      <c r="C267"/>
      <c r="D267" s="24"/>
      <c r="E267" s="24"/>
      <c r="F267" s="24"/>
      <c r="G267" s="27"/>
      <c r="H267" s="24"/>
      <c r="I267" s="27"/>
      <c r="J267" s="24"/>
      <c r="K267" s="27"/>
      <c r="L267" s="24"/>
      <c r="M267" s="27"/>
      <c r="N267" s="24"/>
      <c r="O267" s="27"/>
    </row>
    <row r="268" spans="1:15" s="2" customFormat="1">
      <c r="A268"/>
      <c r="B268"/>
      <c r="C268"/>
      <c r="D268" s="24"/>
      <c r="E268" s="24"/>
      <c r="F268" s="24"/>
      <c r="G268" s="27"/>
      <c r="H268" s="24"/>
      <c r="I268" s="27"/>
      <c r="J268" s="24"/>
      <c r="K268" s="27"/>
      <c r="L268" s="24"/>
      <c r="M268" s="27"/>
      <c r="N268" s="24"/>
      <c r="O268" s="27"/>
    </row>
    <row r="269" spans="1:15" s="2" customFormat="1">
      <c r="A269"/>
      <c r="B269"/>
      <c r="C269"/>
      <c r="D269" s="24"/>
      <c r="E269" s="24"/>
      <c r="F269" s="24"/>
      <c r="G269" s="27"/>
      <c r="H269" s="24"/>
      <c r="I269" s="27"/>
      <c r="J269" s="24"/>
      <c r="K269" s="27"/>
      <c r="L269" s="24"/>
      <c r="M269" s="27"/>
      <c r="N269" s="24"/>
      <c r="O269" s="27"/>
    </row>
    <row r="270" spans="1:15" s="2" customFormat="1">
      <c r="A270"/>
      <c r="B270"/>
      <c r="C270"/>
      <c r="D270" s="24"/>
      <c r="E270" s="24"/>
      <c r="F270" s="24"/>
      <c r="G270" s="27"/>
      <c r="H270" s="24"/>
      <c r="I270" s="27"/>
      <c r="J270" s="24"/>
      <c r="K270" s="27"/>
      <c r="L270" s="24"/>
      <c r="M270" s="27"/>
      <c r="N270" s="24"/>
      <c r="O270" s="27"/>
    </row>
    <row r="271" spans="1:15" s="2" customFormat="1">
      <c r="A271"/>
      <c r="B271"/>
      <c r="C271"/>
      <c r="D271" s="24"/>
      <c r="E271" s="24"/>
      <c r="F271" s="24"/>
      <c r="G271" s="27"/>
      <c r="H271" s="24"/>
      <c r="I271" s="27"/>
      <c r="J271" s="24"/>
      <c r="K271" s="27"/>
      <c r="L271" s="24"/>
      <c r="M271" s="27"/>
      <c r="N271" s="24"/>
      <c r="O271" s="27"/>
    </row>
    <row r="272" spans="1:15" s="2" customFormat="1">
      <c r="A272"/>
      <c r="B272"/>
      <c r="C272"/>
      <c r="D272" s="24"/>
      <c r="E272" s="24"/>
      <c r="F272" s="24"/>
      <c r="G272" s="27"/>
      <c r="H272" s="24"/>
      <c r="I272" s="27"/>
      <c r="J272" s="24"/>
      <c r="K272" s="27"/>
      <c r="L272" s="24"/>
      <c r="M272" s="27"/>
      <c r="N272" s="24"/>
      <c r="O272" s="27"/>
    </row>
    <row r="273" spans="1:15" s="2" customFormat="1">
      <c r="A273"/>
      <c r="B273"/>
      <c r="C273"/>
      <c r="D273" s="24"/>
      <c r="E273" s="24"/>
      <c r="F273" s="24"/>
      <c r="G273" s="27"/>
      <c r="H273" s="24"/>
      <c r="I273" s="27"/>
      <c r="J273" s="24"/>
      <c r="K273" s="27"/>
      <c r="L273" s="24"/>
      <c r="M273" s="27"/>
      <c r="N273" s="24"/>
      <c r="O273" s="27"/>
    </row>
    <row r="274" spans="1:15" s="2" customFormat="1">
      <c r="A274"/>
      <c r="B274"/>
      <c r="C274"/>
      <c r="D274" s="24"/>
      <c r="E274" s="24"/>
      <c r="F274" s="24"/>
      <c r="G274" s="27"/>
      <c r="H274" s="24"/>
      <c r="I274" s="27"/>
      <c r="J274" s="24"/>
      <c r="K274" s="27"/>
      <c r="L274" s="24"/>
      <c r="M274" s="27"/>
      <c r="N274" s="24"/>
      <c r="O274" s="27"/>
    </row>
    <row r="275" spans="1:15" s="2" customFormat="1">
      <c r="A275"/>
      <c r="B275"/>
      <c r="C275"/>
      <c r="D275" s="24"/>
      <c r="E275" s="24"/>
      <c r="F275" s="24"/>
      <c r="G275" s="27"/>
      <c r="H275" s="24"/>
      <c r="I275" s="27"/>
      <c r="J275" s="24"/>
      <c r="K275" s="27"/>
      <c r="L275" s="24"/>
      <c r="M275" s="27"/>
      <c r="N275" s="24"/>
      <c r="O275" s="27"/>
    </row>
    <row r="276" spans="1:15" s="2" customFormat="1">
      <c r="A276"/>
      <c r="B276"/>
      <c r="C276"/>
      <c r="D276" s="24"/>
      <c r="E276" s="24"/>
      <c r="F276" s="24"/>
      <c r="G276" s="27"/>
      <c r="H276" s="24"/>
      <c r="I276" s="27"/>
      <c r="J276" s="24"/>
      <c r="K276" s="27"/>
      <c r="L276" s="24"/>
      <c r="M276" s="27"/>
      <c r="N276" s="24"/>
      <c r="O276" s="27"/>
    </row>
    <row r="277" spans="1:15" s="2" customFormat="1">
      <c r="A277"/>
      <c r="B277"/>
      <c r="C277"/>
      <c r="D277" s="24"/>
      <c r="E277" s="24"/>
      <c r="F277" s="24"/>
      <c r="G277" s="27"/>
      <c r="H277" s="24"/>
      <c r="I277" s="27"/>
      <c r="J277" s="24"/>
      <c r="K277" s="27"/>
      <c r="L277" s="24"/>
      <c r="M277" s="27"/>
      <c r="N277" s="24"/>
      <c r="O277" s="27"/>
    </row>
    <row r="278" spans="1:15" s="2" customFormat="1">
      <c r="A278"/>
      <c r="B278"/>
      <c r="C278"/>
      <c r="D278" s="24"/>
      <c r="E278" s="24"/>
      <c r="F278" s="24"/>
      <c r="G278" s="27"/>
      <c r="H278" s="24"/>
      <c r="I278" s="27"/>
      <c r="J278" s="24"/>
      <c r="K278" s="27"/>
      <c r="L278" s="24"/>
      <c r="M278" s="27"/>
      <c r="N278" s="24"/>
      <c r="O278" s="27"/>
    </row>
    <row r="279" spans="1:15" s="2" customFormat="1">
      <c r="A279"/>
      <c r="B279"/>
      <c r="C279"/>
      <c r="D279" s="24"/>
      <c r="E279" s="24"/>
      <c r="F279" s="24"/>
      <c r="G279" s="27"/>
      <c r="H279" s="24"/>
      <c r="I279" s="27"/>
      <c r="J279" s="24"/>
      <c r="K279" s="27"/>
      <c r="L279" s="24"/>
      <c r="M279" s="27"/>
      <c r="N279" s="24"/>
      <c r="O279" s="27"/>
    </row>
    <row r="280" spans="1:15" s="2" customFormat="1">
      <c r="A280"/>
      <c r="B280"/>
      <c r="C280"/>
      <c r="D280" s="24"/>
      <c r="E280" s="24"/>
      <c r="F280" s="24"/>
      <c r="G280" s="27"/>
      <c r="H280" s="24"/>
      <c r="I280" s="27"/>
      <c r="J280" s="24"/>
      <c r="K280" s="27"/>
      <c r="L280" s="24"/>
      <c r="M280" s="27"/>
      <c r="N280" s="24"/>
      <c r="O280" s="27"/>
    </row>
    <row r="281" spans="1:15" s="2" customFormat="1">
      <c r="A281"/>
      <c r="B281"/>
      <c r="C281"/>
      <c r="D281" s="24"/>
      <c r="E281" s="24"/>
      <c r="F281" s="24"/>
      <c r="G281" s="27"/>
      <c r="H281" s="24"/>
      <c r="I281" s="27"/>
      <c r="J281" s="24"/>
      <c r="K281" s="27"/>
      <c r="L281" s="24"/>
      <c r="M281" s="27"/>
      <c r="N281" s="24"/>
      <c r="O281" s="27"/>
    </row>
    <row r="282" spans="1:15" s="2" customFormat="1">
      <c r="A282"/>
      <c r="B282"/>
      <c r="C282"/>
      <c r="D282" s="24"/>
      <c r="E282" s="24"/>
      <c r="F282" s="24"/>
      <c r="G282" s="27"/>
      <c r="H282" s="24"/>
      <c r="I282" s="27"/>
      <c r="J282" s="24"/>
      <c r="K282" s="27"/>
      <c r="L282" s="24"/>
      <c r="M282" s="27"/>
      <c r="N282" s="24"/>
      <c r="O282" s="27"/>
    </row>
    <row r="283" spans="1:15" s="2" customFormat="1">
      <c r="A283"/>
      <c r="B283"/>
      <c r="C283"/>
      <c r="D283" s="24"/>
      <c r="E283" s="24"/>
      <c r="F283" s="24"/>
      <c r="G283" s="27"/>
      <c r="H283" s="24"/>
      <c r="I283" s="27"/>
      <c r="J283" s="24"/>
      <c r="K283" s="27"/>
      <c r="L283" s="24"/>
      <c r="M283" s="27"/>
      <c r="N283" s="24"/>
      <c r="O283" s="27"/>
    </row>
    <row r="284" spans="1:15" s="2" customFormat="1">
      <c r="A284"/>
      <c r="B284"/>
      <c r="C284"/>
      <c r="D284" s="24"/>
      <c r="E284" s="24"/>
      <c r="F284" s="24"/>
      <c r="G284" s="27"/>
      <c r="H284" s="24"/>
      <c r="I284" s="27"/>
      <c r="J284" s="24"/>
      <c r="K284" s="27"/>
      <c r="L284" s="24"/>
      <c r="M284" s="27"/>
      <c r="N284" s="24"/>
      <c r="O284" s="27"/>
    </row>
    <row r="285" spans="1:15" s="2" customFormat="1">
      <c r="A285"/>
      <c r="B285"/>
      <c r="C285"/>
      <c r="D285" s="24"/>
      <c r="E285" s="24"/>
      <c r="F285" s="24"/>
      <c r="G285" s="27"/>
      <c r="H285" s="24"/>
      <c r="I285" s="27"/>
      <c r="J285" s="24"/>
      <c r="K285" s="27"/>
      <c r="L285" s="24"/>
      <c r="M285" s="27"/>
      <c r="N285" s="24"/>
      <c r="O285" s="27"/>
    </row>
    <row r="286" spans="1:15" s="2" customFormat="1">
      <c r="A286"/>
      <c r="B286"/>
      <c r="C286"/>
      <c r="D286" s="24"/>
      <c r="E286" s="24"/>
      <c r="F286" s="24"/>
      <c r="G286" s="27"/>
      <c r="H286" s="24"/>
      <c r="I286" s="27"/>
      <c r="J286" s="24"/>
      <c r="K286" s="27"/>
      <c r="L286" s="24"/>
      <c r="M286" s="27"/>
      <c r="N286" s="24"/>
      <c r="O286" s="27"/>
    </row>
    <row r="287" spans="1:15" s="2" customFormat="1">
      <c r="A287"/>
      <c r="B287"/>
      <c r="C287"/>
      <c r="D287" s="24"/>
      <c r="E287" s="24"/>
      <c r="F287" s="24"/>
      <c r="G287" s="27"/>
      <c r="H287" s="24"/>
      <c r="I287" s="27"/>
      <c r="J287" s="24"/>
      <c r="K287" s="27"/>
      <c r="L287" s="24"/>
      <c r="M287" s="27"/>
      <c r="N287" s="24"/>
      <c r="O287" s="27"/>
    </row>
    <row r="288" spans="1:15" s="2" customFormat="1">
      <c r="A288"/>
      <c r="B288"/>
      <c r="C288"/>
      <c r="D288" s="24"/>
      <c r="E288" s="24"/>
      <c r="F288" s="24"/>
      <c r="G288" s="27"/>
      <c r="H288" s="24"/>
      <c r="I288" s="27"/>
      <c r="J288" s="24"/>
      <c r="K288" s="27"/>
      <c r="L288" s="24"/>
      <c r="M288" s="27"/>
      <c r="N288" s="24"/>
      <c r="O288" s="27"/>
    </row>
    <row r="289" spans="1:15" s="2" customFormat="1">
      <c r="A289"/>
      <c r="B289"/>
      <c r="C289"/>
      <c r="D289" s="24"/>
      <c r="E289" s="24"/>
      <c r="F289" s="24"/>
      <c r="G289" s="27"/>
      <c r="H289" s="24"/>
      <c r="I289" s="27"/>
      <c r="J289" s="24"/>
      <c r="K289" s="27"/>
      <c r="L289" s="24"/>
      <c r="M289" s="27"/>
      <c r="N289" s="24"/>
      <c r="O289" s="27"/>
    </row>
    <row r="290" spans="1:15" s="2" customFormat="1">
      <c r="A290"/>
      <c r="B290"/>
      <c r="C290"/>
      <c r="D290" s="24"/>
      <c r="E290" s="24"/>
      <c r="F290" s="24"/>
      <c r="G290" s="27"/>
      <c r="H290" s="24"/>
      <c r="I290" s="27"/>
      <c r="J290" s="24"/>
      <c r="K290" s="27"/>
      <c r="L290" s="24"/>
      <c r="M290" s="27"/>
      <c r="N290" s="24"/>
      <c r="O290" s="27"/>
    </row>
    <row r="291" spans="1:15" s="2" customFormat="1">
      <c r="A291"/>
      <c r="B291"/>
      <c r="C291"/>
      <c r="D291" s="24"/>
      <c r="E291" s="24"/>
      <c r="F291" s="24"/>
      <c r="G291" s="27"/>
      <c r="H291" s="24"/>
      <c r="I291" s="27"/>
      <c r="J291" s="24"/>
      <c r="K291" s="27"/>
      <c r="L291" s="24"/>
      <c r="M291" s="27"/>
      <c r="N291" s="24"/>
      <c r="O291" s="27"/>
    </row>
    <row r="292" spans="1:15" s="2" customFormat="1">
      <c r="A292"/>
      <c r="B292"/>
      <c r="C292"/>
      <c r="D292" s="24"/>
      <c r="E292" s="24"/>
      <c r="F292" s="24"/>
      <c r="G292" s="27"/>
      <c r="H292" s="24"/>
      <c r="I292" s="27"/>
      <c r="J292" s="24"/>
      <c r="K292" s="27"/>
      <c r="L292" s="24"/>
      <c r="M292" s="27"/>
      <c r="N292" s="24"/>
      <c r="O292" s="27"/>
    </row>
    <row r="293" spans="1:15" s="2" customFormat="1">
      <c r="A293"/>
      <c r="B293"/>
      <c r="C293"/>
      <c r="D293" s="24"/>
      <c r="E293" s="24"/>
      <c r="F293" s="24"/>
      <c r="G293" s="27"/>
      <c r="H293" s="24"/>
      <c r="I293" s="27"/>
      <c r="J293" s="24"/>
      <c r="K293" s="27"/>
      <c r="L293" s="24"/>
      <c r="M293" s="27"/>
      <c r="N293" s="24"/>
      <c r="O293" s="27"/>
    </row>
    <row r="294" spans="1:15" s="2" customFormat="1">
      <c r="A294"/>
      <c r="B294"/>
      <c r="C294"/>
      <c r="D294" s="24"/>
      <c r="E294" s="24"/>
      <c r="F294" s="24"/>
      <c r="G294" s="27"/>
      <c r="H294" s="24"/>
      <c r="I294" s="27"/>
      <c r="J294" s="24"/>
      <c r="K294" s="27"/>
      <c r="L294" s="24"/>
      <c r="M294" s="27"/>
      <c r="N294" s="24"/>
      <c r="O294" s="27"/>
    </row>
    <row r="295" spans="1:15" s="2" customFormat="1">
      <c r="A295"/>
      <c r="B295"/>
      <c r="C295"/>
      <c r="D295" s="24"/>
      <c r="E295" s="24"/>
      <c r="F295" s="24"/>
      <c r="G295" s="27"/>
      <c r="H295" s="24"/>
      <c r="I295" s="27"/>
      <c r="J295" s="24"/>
      <c r="K295" s="27"/>
      <c r="L295" s="24"/>
      <c r="M295" s="27"/>
      <c r="N295" s="24"/>
      <c r="O295" s="27"/>
    </row>
    <row r="296" spans="1:15" s="2" customFormat="1">
      <c r="A296"/>
      <c r="B296"/>
      <c r="C296"/>
      <c r="D296" s="24"/>
      <c r="E296" s="24"/>
      <c r="F296" s="24"/>
      <c r="G296" s="27"/>
      <c r="H296" s="24"/>
      <c r="I296" s="27"/>
      <c r="J296" s="24"/>
      <c r="K296" s="27"/>
      <c r="L296" s="24"/>
      <c r="M296" s="27"/>
      <c r="N296" s="24"/>
      <c r="O296" s="27"/>
    </row>
    <row r="297" spans="1:15" s="2" customFormat="1">
      <c r="A297"/>
      <c r="B297"/>
      <c r="C297"/>
      <c r="D297" s="24"/>
      <c r="E297" s="24"/>
      <c r="F297" s="24"/>
      <c r="G297" s="27"/>
      <c r="H297" s="24"/>
      <c r="I297" s="27"/>
      <c r="J297" s="24"/>
      <c r="K297" s="27"/>
      <c r="L297" s="24"/>
      <c r="M297" s="27"/>
      <c r="N297" s="24"/>
      <c r="O297" s="27"/>
    </row>
    <row r="298" spans="1:15" s="2" customFormat="1">
      <c r="A298"/>
      <c r="B298"/>
      <c r="C298"/>
      <c r="D298" s="24"/>
      <c r="E298" s="24"/>
      <c r="F298" s="24"/>
      <c r="G298" s="27"/>
      <c r="H298" s="24"/>
      <c r="I298" s="27"/>
      <c r="J298" s="24"/>
      <c r="K298" s="27"/>
      <c r="L298" s="24"/>
      <c r="M298" s="27"/>
      <c r="N298" s="24"/>
      <c r="O298" s="27"/>
    </row>
    <row r="299" spans="1:15" s="2" customFormat="1">
      <c r="A299"/>
      <c r="B299"/>
      <c r="C299"/>
      <c r="D299" s="24"/>
      <c r="E299" s="24"/>
      <c r="F299" s="24"/>
      <c r="G299" s="27"/>
      <c r="H299" s="24"/>
      <c r="I299" s="27"/>
      <c r="J299" s="24"/>
      <c r="K299" s="27"/>
      <c r="L299" s="24"/>
      <c r="M299" s="27"/>
      <c r="N299" s="24"/>
      <c r="O299" s="27"/>
    </row>
    <row r="300" spans="1:15" s="2" customFormat="1">
      <c r="A300"/>
      <c r="B300"/>
      <c r="C300"/>
      <c r="D300" s="24"/>
      <c r="E300" s="24"/>
      <c r="F300" s="24"/>
      <c r="G300" s="27"/>
      <c r="H300" s="24"/>
      <c r="I300" s="27"/>
      <c r="J300" s="24"/>
      <c r="K300" s="27"/>
      <c r="L300" s="24"/>
      <c r="M300" s="27"/>
      <c r="N300" s="24"/>
      <c r="O300" s="27"/>
    </row>
    <row r="301" spans="1:15" s="2" customFormat="1">
      <c r="A301"/>
      <c r="B301"/>
      <c r="C301"/>
      <c r="D301" s="24"/>
      <c r="E301" s="24"/>
      <c r="F301" s="24"/>
      <c r="G301" s="27"/>
      <c r="H301" s="24"/>
      <c r="I301" s="27"/>
      <c r="J301" s="24"/>
      <c r="K301" s="27"/>
      <c r="L301" s="24"/>
      <c r="M301" s="27"/>
      <c r="N301" s="24"/>
      <c r="O301" s="27"/>
    </row>
    <row r="302" spans="1:15" s="2" customFormat="1">
      <c r="A302"/>
      <c r="B302"/>
      <c r="C302"/>
      <c r="D302" s="24"/>
      <c r="E302" s="24"/>
      <c r="F302" s="24"/>
      <c r="G302" s="27"/>
      <c r="H302" s="24"/>
      <c r="I302" s="27"/>
      <c r="J302" s="24"/>
      <c r="K302" s="27"/>
      <c r="L302" s="24"/>
      <c r="M302" s="27"/>
      <c r="N302" s="24"/>
      <c r="O302" s="27"/>
    </row>
    <row r="303" spans="1:15" s="2" customFormat="1">
      <c r="A303"/>
      <c r="B303"/>
      <c r="C303"/>
      <c r="D303" s="24"/>
      <c r="E303" s="27"/>
      <c r="F303" s="24"/>
      <c r="G303" s="27"/>
      <c r="H303" s="24"/>
      <c r="I303" s="27"/>
      <c r="J303" s="24"/>
      <c r="K303" s="27"/>
      <c r="L303" s="24"/>
      <c r="M303" s="27"/>
      <c r="N303" s="24"/>
      <c r="O303" s="27"/>
    </row>
    <row r="304" spans="1:15" s="2" customFormat="1">
      <c r="A304"/>
      <c r="B304"/>
      <c r="C304"/>
      <c r="D304" s="24"/>
      <c r="E304" s="27"/>
      <c r="F304" s="24"/>
      <c r="G304" s="27"/>
      <c r="H304" s="24"/>
      <c r="I304" s="27"/>
      <c r="J304" s="24"/>
      <c r="K304" s="27"/>
      <c r="L304" s="24"/>
      <c r="M304" s="27"/>
      <c r="N304" s="24"/>
      <c r="O304" s="27"/>
    </row>
    <row r="305" spans="1:15" s="2" customFormat="1">
      <c r="A305"/>
      <c r="B305"/>
      <c r="C305"/>
      <c r="D305" s="24"/>
      <c r="E305" s="27"/>
      <c r="F305" s="24"/>
      <c r="G305" s="27"/>
      <c r="H305" s="24"/>
      <c r="I305" s="27"/>
      <c r="J305" s="24"/>
      <c r="K305" s="27"/>
      <c r="L305" s="24"/>
      <c r="M305" s="27"/>
      <c r="N305" s="24"/>
      <c r="O305" s="27"/>
    </row>
    <row r="306" spans="1:15" s="2" customFormat="1">
      <c r="A306"/>
      <c r="B306"/>
      <c r="C306"/>
      <c r="D306" s="24"/>
      <c r="E306" s="27"/>
      <c r="F306" s="24"/>
      <c r="G306" s="27"/>
      <c r="H306" s="24"/>
      <c r="I306" s="27"/>
      <c r="J306" s="24"/>
      <c r="K306" s="27"/>
      <c r="L306" s="24"/>
      <c r="M306" s="27"/>
      <c r="N306" s="24"/>
      <c r="O306" s="27"/>
    </row>
    <row r="307" spans="1:15" s="2" customFormat="1">
      <c r="A307"/>
      <c r="B307"/>
      <c r="C307"/>
      <c r="D307" s="24"/>
      <c r="E307" s="27"/>
      <c r="F307" s="24"/>
      <c r="G307" s="27"/>
      <c r="H307" s="24"/>
      <c r="I307" s="27"/>
      <c r="J307" s="24"/>
      <c r="K307" s="27"/>
      <c r="L307" s="24"/>
      <c r="M307" s="27"/>
      <c r="N307" s="24"/>
      <c r="O307" s="27"/>
    </row>
    <row r="308" spans="1:15" s="2" customFormat="1">
      <c r="A308"/>
      <c r="B308"/>
      <c r="C308"/>
      <c r="D308" s="24"/>
      <c r="E308" s="27"/>
      <c r="F308" s="24"/>
      <c r="G308" s="27"/>
      <c r="H308" s="24"/>
      <c r="I308" s="27"/>
      <c r="J308" s="24"/>
      <c r="K308" s="27"/>
      <c r="L308" s="24"/>
      <c r="M308" s="27"/>
      <c r="N308" s="24"/>
      <c r="O308" s="27"/>
    </row>
    <row r="309" spans="1:15" s="2" customFormat="1">
      <c r="A309"/>
      <c r="B309"/>
      <c r="C309"/>
      <c r="D309" s="24"/>
      <c r="E309" s="27"/>
      <c r="F309" s="24"/>
      <c r="G309" s="27"/>
      <c r="H309" s="24"/>
      <c r="I309" s="27"/>
      <c r="J309" s="24"/>
      <c r="K309" s="27"/>
      <c r="L309" s="24"/>
      <c r="M309" s="27"/>
      <c r="N309" s="24"/>
      <c r="O309" s="27"/>
    </row>
    <row r="310" spans="1:15" s="2" customFormat="1">
      <c r="A310"/>
      <c r="B310"/>
      <c r="C310"/>
      <c r="D310" s="24"/>
      <c r="E310" s="27"/>
      <c r="F310" s="24"/>
      <c r="G310" s="27"/>
      <c r="H310" s="24"/>
      <c r="I310" s="27"/>
      <c r="J310" s="24"/>
      <c r="K310" s="27"/>
      <c r="L310" s="24"/>
      <c r="M310" s="27"/>
      <c r="N310" s="24"/>
      <c r="O310" s="27"/>
    </row>
    <row r="311" spans="1:15" s="2" customFormat="1">
      <c r="A311"/>
      <c r="B311"/>
      <c r="C311"/>
      <c r="D311" s="24"/>
      <c r="E311" s="27"/>
      <c r="F311" s="24"/>
      <c r="G311" s="27"/>
      <c r="H311" s="24"/>
      <c r="I311" s="27"/>
      <c r="J311" s="24"/>
      <c r="K311" s="27"/>
      <c r="L311" s="24"/>
      <c r="M311" s="27"/>
      <c r="N311" s="24"/>
      <c r="O311" s="27"/>
    </row>
    <row r="312" spans="1:15" s="2" customFormat="1">
      <c r="A312"/>
      <c r="B312"/>
      <c r="C312"/>
      <c r="D312" s="24"/>
      <c r="E312" s="27"/>
      <c r="F312" s="24"/>
      <c r="G312" s="27"/>
      <c r="H312" s="24"/>
      <c r="I312" s="27"/>
      <c r="J312" s="24"/>
      <c r="K312" s="27"/>
      <c r="L312" s="24"/>
      <c r="M312" s="27"/>
      <c r="N312" s="24"/>
      <c r="O312" s="27"/>
    </row>
    <row r="313" spans="1:15" s="2" customFormat="1">
      <c r="A313"/>
      <c r="B313"/>
      <c r="C313"/>
      <c r="D313" s="24"/>
      <c r="E313" s="27"/>
      <c r="F313" s="24"/>
      <c r="G313" s="27"/>
      <c r="H313" s="24"/>
      <c r="I313" s="27"/>
      <c r="J313" s="24"/>
      <c r="K313" s="27"/>
      <c r="L313" s="24"/>
      <c r="M313" s="27"/>
      <c r="N313" s="24"/>
      <c r="O313" s="27"/>
    </row>
    <row r="314" spans="1:15" s="2" customFormat="1">
      <c r="A314"/>
      <c r="B314"/>
      <c r="C314"/>
      <c r="D314" s="24"/>
      <c r="E314" s="27"/>
      <c r="F314" s="24"/>
      <c r="G314" s="27"/>
      <c r="H314" s="24"/>
      <c r="I314" s="27"/>
      <c r="J314" s="24"/>
      <c r="K314" s="27"/>
      <c r="L314" s="24"/>
      <c r="M314" s="27"/>
      <c r="N314" s="24"/>
      <c r="O314" s="27"/>
    </row>
    <row r="315" spans="1:15" s="2" customFormat="1">
      <c r="A315"/>
      <c r="B315"/>
      <c r="C315"/>
      <c r="D315" s="24"/>
      <c r="E315" s="27"/>
      <c r="F315" s="24"/>
      <c r="G315" s="27"/>
      <c r="H315" s="24"/>
      <c r="I315" s="27"/>
      <c r="J315" s="24"/>
      <c r="K315" s="27"/>
      <c r="L315" s="24"/>
      <c r="M315" s="27"/>
      <c r="N315" s="24"/>
      <c r="O315" s="27"/>
    </row>
    <row r="316" spans="1:15" s="2" customFormat="1">
      <c r="A316"/>
      <c r="B316"/>
      <c r="C316"/>
      <c r="D316" s="24"/>
      <c r="E316" s="27"/>
      <c r="F316" s="24"/>
      <c r="G316" s="27"/>
      <c r="H316" s="24"/>
      <c r="I316" s="27"/>
      <c r="J316" s="24"/>
      <c r="K316" s="27"/>
      <c r="L316" s="24"/>
      <c r="M316" s="27"/>
      <c r="N316" s="24"/>
      <c r="O316" s="27"/>
    </row>
    <row r="317" spans="1:15" s="2" customFormat="1">
      <c r="A317"/>
      <c r="B317"/>
      <c r="C317"/>
      <c r="D317" s="24"/>
      <c r="E317" s="27"/>
      <c r="F317" s="24"/>
      <c r="G317" s="27"/>
      <c r="H317" s="24"/>
      <c r="I317" s="27"/>
      <c r="J317" s="24"/>
      <c r="K317" s="27"/>
      <c r="L317" s="24"/>
      <c r="M317" s="27"/>
      <c r="N317" s="24"/>
      <c r="O317" s="27"/>
    </row>
    <row r="318" spans="1:15" s="2" customFormat="1">
      <c r="A318"/>
      <c r="B318"/>
      <c r="C318"/>
      <c r="D318" s="24"/>
      <c r="E318" s="27"/>
      <c r="F318" s="24"/>
      <c r="G318" s="27"/>
      <c r="H318" s="24"/>
      <c r="I318" s="27"/>
      <c r="J318" s="24"/>
      <c r="K318" s="27"/>
      <c r="L318" s="24"/>
      <c r="M318" s="27"/>
      <c r="N318" s="24"/>
      <c r="O318" s="27"/>
    </row>
    <row r="319" spans="1:15" s="2" customFormat="1">
      <c r="A319"/>
      <c r="B319"/>
      <c r="C319"/>
      <c r="D319" s="24"/>
      <c r="E319" s="27"/>
      <c r="F319" s="24"/>
      <c r="G319" s="27"/>
      <c r="H319" s="24"/>
      <c r="I319" s="27"/>
      <c r="J319" s="24"/>
      <c r="K319" s="27"/>
      <c r="L319" s="24"/>
      <c r="M319" s="27"/>
      <c r="N319" s="24"/>
      <c r="O319" s="27"/>
    </row>
    <row r="320" spans="1:15" s="2" customFormat="1">
      <c r="A320"/>
      <c r="B320"/>
      <c r="C320"/>
      <c r="D320" s="24"/>
      <c r="E320" s="27"/>
      <c r="F320" s="24"/>
      <c r="G320" s="27"/>
      <c r="H320" s="24"/>
      <c r="I320" s="27"/>
      <c r="J320" s="24"/>
      <c r="K320" s="27"/>
      <c r="L320" s="24"/>
      <c r="M320" s="27"/>
      <c r="N320" s="24"/>
      <c r="O320" s="27"/>
    </row>
    <row r="321" spans="1:15" s="2" customFormat="1">
      <c r="A321"/>
      <c r="B321"/>
      <c r="C321"/>
      <c r="D321" s="24"/>
      <c r="E321" s="27"/>
      <c r="F321" s="24"/>
      <c r="G321" s="27"/>
      <c r="H321" s="24"/>
      <c r="I321" s="27"/>
      <c r="J321" s="24"/>
      <c r="K321" s="27"/>
      <c r="L321" s="24"/>
      <c r="M321" s="27"/>
      <c r="N321" s="24"/>
      <c r="O321" s="27"/>
    </row>
    <row r="322" spans="1:15" s="2" customFormat="1">
      <c r="A322"/>
      <c r="B322"/>
      <c r="C322"/>
      <c r="D322" s="24"/>
      <c r="E322" s="27"/>
      <c r="F322" s="24"/>
      <c r="G322" s="27"/>
      <c r="H322" s="24"/>
      <c r="I322" s="27"/>
      <c r="J322" s="24"/>
      <c r="K322" s="27"/>
      <c r="L322" s="24"/>
      <c r="M322" s="27"/>
      <c r="N322" s="24"/>
      <c r="O322" s="27"/>
    </row>
    <row r="323" spans="1:15" s="2" customFormat="1">
      <c r="A323"/>
      <c r="B323"/>
      <c r="C323"/>
      <c r="D323" s="24"/>
      <c r="E323" s="27"/>
      <c r="F323" s="24"/>
      <c r="G323" s="27"/>
      <c r="H323" s="24"/>
      <c r="I323" s="27"/>
      <c r="J323" s="24"/>
      <c r="K323" s="27"/>
      <c r="L323" s="24"/>
      <c r="M323" s="27"/>
      <c r="N323" s="24"/>
      <c r="O323" s="27"/>
    </row>
    <row r="324" spans="1:15" s="2" customFormat="1">
      <c r="A324"/>
      <c r="B324"/>
      <c r="C324"/>
      <c r="D324" s="24"/>
      <c r="E324" s="27"/>
      <c r="F324" s="24"/>
      <c r="G324" s="27"/>
      <c r="H324" s="24"/>
      <c r="I324" s="27"/>
      <c r="J324" s="24"/>
      <c r="K324" s="27"/>
      <c r="L324" s="24"/>
      <c r="M324" s="27"/>
      <c r="N324" s="24"/>
      <c r="O324" s="27"/>
    </row>
    <row r="325" spans="1:15" s="2" customFormat="1">
      <c r="A325"/>
      <c r="B325"/>
      <c r="C325"/>
      <c r="D325" s="24"/>
      <c r="E325" s="27"/>
      <c r="F325" s="24"/>
      <c r="G325" s="27"/>
      <c r="H325" s="24"/>
      <c r="I325" s="27"/>
      <c r="J325" s="24"/>
      <c r="K325" s="27"/>
      <c r="L325" s="24"/>
      <c r="M325" s="27"/>
      <c r="N325" s="24"/>
      <c r="O325" s="27"/>
    </row>
    <row r="326" spans="1:15" s="2" customFormat="1">
      <c r="A326"/>
      <c r="B326"/>
      <c r="C326"/>
      <c r="D326" s="24"/>
      <c r="E326" s="27"/>
      <c r="F326" s="24"/>
      <c r="G326" s="27"/>
      <c r="H326" s="24"/>
      <c r="I326" s="27"/>
      <c r="J326" s="24"/>
      <c r="K326" s="27"/>
      <c r="L326" s="24"/>
      <c r="M326" s="27"/>
      <c r="N326" s="24"/>
      <c r="O326" s="27"/>
    </row>
    <row r="327" spans="1:15" s="2" customFormat="1">
      <c r="A327"/>
      <c r="B327"/>
      <c r="C327"/>
      <c r="D327" s="24"/>
      <c r="E327" s="27"/>
      <c r="F327" s="24"/>
      <c r="G327" s="27"/>
      <c r="H327" s="24"/>
      <c r="I327" s="27"/>
      <c r="J327" s="24"/>
      <c r="K327" s="27"/>
      <c r="L327" s="24"/>
      <c r="M327" s="27"/>
      <c r="N327" s="24"/>
      <c r="O327" s="27"/>
    </row>
    <row r="328" spans="1:15" s="2" customFormat="1">
      <c r="A328"/>
      <c r="B328"/>
      <c r="C328"/>
      <c r="D328" s="24"/>
      <c r="E328" s="27"/>
      <c r="F328" s="24"/>
      <c r="G328" s="27"/>
      <c r="H328" s="24"/>
      <c r="I328" s="27"/>
      <c r="J328" s="24"/>
      <c r="K328" s="27"/>
      <c r="L328" s="24"/>
      <c r="M328" s="27"/>
      <c r="N328" s="24"/>
      <c r="O328" s="27"/>
    </row>
    <row r="329" spans="1:15" s="2" customFormat="1">
      <c r="A329"/>
      <c r="B329"/>
      <c r="C329"/>
      <c r="D329" s="24"/>
      <c r="E329" s="27"/>
      <c r="F329" s="24"/>
      <c r="G329" s="27"/>
      <c r="H329" s="24"/>
      <c r="I329" s="27"/>
      <c r="J329" s="24"/>
      <c r="K329" s="27"/>
      <c r="L329" s="24"/>
      <c r="M329" s="27"/>
      <c r="N329" s="24"/>
      <c r="O329" s="27"/>
    </row>
    <row r="330" spans="1:15" s="2" customFormat="1">
      <c r="A330"/>
      <c r="B330"/>
      <c r="C330"/>
      <c r="D330" s="24"/>
      <c r="E330" s="27"/>
      <c r="F330" s="24"/>
      <c r="G330" s="27"/>
      <c r="H330" s="24"/>
      <c r="I330" s="27"/>
      <c r="J330" s="24"/>
      <c r="K330" s="27"/>
      <c r="L330" s="24"/>
      <c r="M330" s="27"/>
      <c r="N330" s="24"/>
      <c r="O330" s="27"/>
    </row>
    <row r="331" spans="1:15" s="2" customFormat="1">
      <c r="A331"/>
      <c r="B331"/>
      <c r="C331"/>
      <c r="D331" s="24"/>
      <c r="E331" s="27"/>
      <c r="F331" s="24"/>
      <c r="G331" s="27"/>
      <c r="H331" s="24"/>
      <c r="I331" s="27"/>
      <c r="J331" s="24"/>
      <c r="K331" s="27"/>
      <c r="L331" s="24"/>
      <c r="M331" s="27"/>
      <c r="N331" s="24"/>
      <c r="O331" s="27"/>
    </row>
    <row r="332" spans="1:15" s="2" customFormat="1">
      <c r="A332"/>
      <c r="B332"/>
      <c r="C332"/>
      <c r="D332" s="24"/>
      <c r="E332" s="27"/>
      <c r="F332" s="24"/>
      <c r="G332" s="27"/>
      <c r="H332" s="24"/>
      <c r="I332" s="27"/>
      <c r="J332" s="24"/>
      <c r="K332" s="27"/>
      <c r="L332" s="24"/>
      <c r="M332" s="27"/>
      <c r="N332" s="24"/>
      <c r="O332" s="27"/>
    </row>
    <row r="333" spans="1:15" s="2" customFormat="1">
      <c r="A333"/>
      <c r="B333"/>
      <c r="C333"/>
      <c r="D333" s="24"/>
      <c r="E333" s="27"/>
      <c r="F333" s="24"/>
      <c r="G333" s="27"/>
      <c r="H333" s="24"/>
      <c r="I333" s="27"/>
      <c r="J333" s="24"/>
      <c r="K333" s="27"/>
      <c r="L333" s="24"/>
      <c r="M333" s="27"/>
      <c r="N333" s="24"/>
      <c r="O333" s="27"/>
    </row>
    <row r="334" spans="1:15" s="2" customFormat="1">
      <c r="A334"/>
      <c r="B334"/>
      <c r="C334"/>
      <c r="D334" s="24"/>
      <c r="E334" s="27"/>
      <c r="F334" s="24"/>
      <c r="G334" s="27"/>
      <c r="H334" s="24"/>
      <c r="I334" s="27"/>
      <c r="J334" s="24"/>
      <c r="K334" s="27"/>
      <c r="L334" s="24"/>
      <c r="M334" s="27"/>
      <c r="N334" s="24"/>
      <c r="O334" s="27"/>
    </row>
    <row r="335" spans="1:15" s="2" customFormat="1">
      <c r="A335"/>
      <c r="B335"/>
      <c r="C335"/>
      <c r="D335" s="24"/>
      <c r="E335" s="27"/>
      <c r="F335" s="24"/>
      <c r="G335" s="27"/>
      <c r="H335" s="24"/>
      <c r="I335" s="27"/>
      <c r="J335" s="24"/>
      <c r="K335" s="27"/>
      <c r="L335" s="24"/>
      <c r="M335" s="27"/>
      <c r="N335" s="24"/>
      <c r="O335" s="27"/>
    </row>
    <row r="336" spans="1:15" s="2" customFormat="1">
      <c r="A336"/>
      <c r="B336"/>
      <c r="C336"/>
      <c r="D336" s="24"/>
      <c r="E336" s="27"/>
      <c r="F336" s="24"/>
      <c r="G336" s="27"/>
      <c r="H336" s="24"/>
      <c r="I336" s="27"/>
      <c r="J336" s="24"/>
      <c r="K336" s="27"/>
      <c r="L336" s="24"/>
      <c r="M336" s="27"/>
      <c r="N336" s="24"/>
      <c r="O336" s="27"/>
    </row>
    <row r="337" spans="1:15" s="2" customFormat="1">
      <c r="A337"/>
      <c r="B337"/>
      <c r="C337"/>
      <c r="D337" s="24"/>
      <c r="E337" s="27"/>
      <c r="F337" s="24"/>
      <c r="G337" s="27"/>
      <c r="H337" s="24"/>
      <c r="I337" s="27"/>
      <c r="J337" s="24"/>
      <c r="K337" s="27"/>
      <c r="L337" s="24"/>
      <c r="M337" s="27"/>
      <c r="N337" s="24"/>
      <c r="O337" s="27"/>
    </row>
    <row r="338" spans="1:15" s="2" customFormat="1">
      <c r="A338"/>
      <c r="B338"/>
      <c r="C338"/>
      <c r="D338" s="24"/>
      <c r="E338" s="27"/>
      <c r="F338" s="24"/>
      <c r="G338" s="27"/>
      <c r="H338" s="24"/>
      <c r="I338" s="27"/>
      <c r="J338" s="24"/>
      <c r="K338" s="27"/>
      <c r="L338" s="24"/>
      <c r="M338" s="27"/>
      <c r="N338" s="24"/>
      <c r="O338" s="27"/>
    </row>
    <row r="339" spans="1:15" s="2" customFormat="1">
      <c r="A339"/>
      <c r="B339"/>
      <c r="C339"/>
      <c r="D339" s="24"/>
      <c r="E339" s="27"/>
      <c r="F339" s="24"/>
      <c r="G339" s="27"/>
      <c r="H339" s="24"/>
      <c r="I339" s="27"/>
      <c r="J339" s="24"/>
      <c r="K339" s="27"/>
      <c r="L339" s="24"/>
      <c r="M339" s="27"/>
      <c r="N339" s="24"/>
      <c r="O339" s="27"/>
    </row>
    <row r="340" spans="1:15" s="2" customFormat="1">
      <c r="A340"/>
      <c r="B340"/>
      <c r="C340"/>
      <c r="D340" s="24"/>
      <c r="E340" s="27"/>
      <c r="F340" s="24"/>
      <c r="G340" s="27"/>
      <c r="H340" s="24"/>
      <c r="I340" s="27"/>
      <c r="J340" s="24"/>
      <c r="K340" s="27"/>
      <c r="L340" s="24"/>
      <c r="M340" s="27"/>
      <c r="N340" s="24"/>
      <c r="O340" s="27"/>
    </row>
    <row r="341" spans="1:15" s="2" customFormat="1">
      <c r="A341"/>
      <c r="B341"/>
      <c r="C341"/>
      <c r="D341" s="24"/>
      <c r="E341" s="27"/>
      <c r="F341" s="24"/>
      <c r="G341" s="27"/>
      <c r="H341" s="24"/>
      <c r="I341" s="27"/>
      <c r="J341" s="24"/>
      <c r="K341" s="27"/>
      <c r="L341" s="24"/>
      <c r="M341" s="27"/>
      <c r="N341" s="24"/>
      <c r="O341" s="27"/>
    </row>
    <row r="342" spans="1:15" s="2" customFormat="1">
      <c r="A342"/>
      <c r="B342"/>
      <c r="C342"/>
      <c r="D342" s="24"/>
      <c r="E342" s="27"/>
      <c r="F342" s="24"/>
      <c r="G342" s="27"/>
      <c r="H342" s="24"/>
      <c r="I342" s="27"/>
      <c r="J342" s="24"/>
      <c r="K342" s="27"/>
      <c r="L342" s="24"/>
      <c r="M342" s="27"/>
      <c r="N342" s="24"/>
      <c r="O342" s="27"/>
    </row>
    <row r="343" spans="1:15" s="2" customFormat="1">
      <c r="A343"/>
      <c r="B343"/>
      <c r="C343"/>
      <c r="D343" s="24"/>
      <c r="E343" s="27"/>
      <c r="F343" s="24"/>
      <c r="G343" s="27"/>
      <c r="H343" s="24"/>
      <c r="I343" s="27"/>
      <c r="J343" s="24"/>
      <c r="K343" s="27"/>
      <c r="L343" s="24"/>
      <c r="M343" s="27"/>
      <c r="N343" s="24"/>
      <c r="O343" s="27"/>
    </row>
    <row r="344" spans="1:15" s="2" customFormat="1">
      <c r="A344"/>
      <c r="B344"/>
      <c r="C344"/>
      <c r="D344" s="24"/>
      <c r="E344" s="27"/>
      <c r="F344" s="24"/>
      <c r="G344" s="27"/>
      <c r="H344" s="24"/>
      <c r="I344" s="27"/>
      <c r="J344" s="24"/>
      <c r="K344" s="27"/>
      <c r="L344" s="24"/>
      <c r="M344" s="27"/>
      <c r="N344" s="24"/>
      <c r="O344" s="27"/>
    </row>
    <row r="345" spans="1:15" s="2" customFormat="1">
      <c r="A345"/>
      <c r="B345"/>
      <c r="C345"/>
      <c r="D345" s="24"/>
      <c r="E345" s="27"/>
      <c r="F345" s="24"/>
      <c r="G345" s="27"/>
      <c r="H345" s="24"/>
      <c r="I345" s="27"/>
      <c r="J345" s="24"/>
      <c r="K345" s="27"/>
      <c r="L345" s="24"/>
      <c r="M345" s="27"/>
      <c r="N345" s="24"/>
      <c r="O345" s="27"/>
    </row>
    <row r="346" spans="1:15" s="2" customFormat="1">
      <c r="A346"/>
      <c r="B346"/>
      <c r="C346"/>
      <c r="D346" s="24"/>
      <c r="E346" s="27"/>
      <c r="F346" s="24"/>
      <c r="G346" s="27"/>
      <c r="H346" s="24"/>
      <c r="I346" s="27"/>
      <c r="J346" s="24"/>
      <c r="K346" s="27"/>
      <c r="L346" s="24"/>
      <c r="M346" s="27"/>
      <c r="N346" s="24"/>
      <c r="O346" s="27"/>
    </row>
    <row r="347" spans="1:15" s="2" customFormat="1">
      <c r="A347"/>
      <c r="B347"/>
      <c r="C347"/>
      <c r="D347" s="24"/>
      <c r="E347" s="27"/>
      <c r="F347" s="24"/>
      <c r="G347" s="27"/>
      <c r="H347" s="24"/>
      <c r="I347" s="27"/>
      <c r="J347" s="24"/>
      <c r="K347" s="27"/>
      <c r="L347" s="24"/>
      <c r="M347" s="27"/>
      <c r="N347" s="24"/>
      <c r="O347" s="27"/>
    </row>
    <row r="348" spans="1:15" s="2" customFormat="1">
      <c r="A348"/>
      <c r="B348"/>
      <c r="C348"/>
      <c r="D348" s="24"/>
      <c r="E348" s="27"/>
      <c r="F348" s="24"/>
      <c r="G348" s="27"/>
      <c r="H348" s="24"/>
      <c r="I348" s="27"/>
      <c r="J348" s="24"/>
      <c r="K348" s="27"/>
      <c r="L348" s="24"/>
      <c r="M348" s="27"/>
      <c r="N348" s="24"/>
      <c r="O348" s="27"/>
    </row>
    <row r="349" spans="1:15" s="2" customFormat="1">
      <c r="A349"/>
      <c r="B349"/>
      <c r="C349"/>
      <c r="D349" s="24"/>
      <c r="E349" s="27"/>
      <c r="F349" s="24"/>
      <c r="G349" s="27"/>
      <c r="H349" s="24"/>
      <c r="I349" s="27"/>
      <c r="J349" s="24"/>
      <c r="K349" s="27"/>
      <c r="L349" s="24"/>
      <c r="M349" s="27"/>
      <c r="N349" s="24"/>
      <c r="O349" s="27"/>
    </row>
    <row r="350" spans="1:15" s="2" customFormat="1">
      <c r="A350"/>
      <c r="B350"/>
      <c r="C350"/>
      <c r="D350" s="24"/>
      <c r="E350" s="27"/>
      <c r="F350" s="24"/>
      <c r="G350" s="27"/>
      <c r="H350" s="24"/>
      <c r="I350" s="27"/>
      <c r="J350" s="24"/>
      <c r="K350" s="27"/>
      <c r="L350" s="24"/>
      <c r="M350" s="27"/>
      <c r="N350" s="24"/>
      <c r="O350" s="27"/>
    </row>
    <row r="351" spans="1:15" s="2" customFormat="1">
      <c r="A351"/>
      <c r="B351"/>
      <c r="C351"/>
      <c r="D351" s="24"/>
      <c r="E351" s="27"/>
      <c r="F351" s="24"/>
      <c r="G351" s="27"/>
      <c r="H351" s="24"/>
      <c r="I351" s="27"/>
      <c r="J351" s="24"/>
      <c r="K351" s="27"/>
      <c r="L351" s="24"/>
      <c r="M351" s="27"/>
      <c r="N351" s="24"/>
      <c r="O351" s="27"/>
    </row>
    <row r="352" spans="1:15" s="2" customFormat="1">
      <c r="A352"/>
      <c r="B352"/>
      <c r="C352"/>
      <c r="D352" s="24"/>
      <c r="E352" s="27"/>
      <c r="F352" s="24"/>
      <c r="G352" s="27"/>
      <c r="H352" s="24"/>
      <c r="I352" s="27"/>
      <c r="J352" s="24"/>
      <c r="K352" s="27"/>
      <c r="L352" s="24"/>
      <c r="M352" s="27"/>
      <c r="N352" s="24"/>
      <c r="O352" s="27"/>
    </row>
    <row r="353" spans="1:15" s="2" customFormat="1">
      <c r="A353"/>
      <c r="B353"/>
      <c r="C353"/>
      <c r="D353" s="24"/>
      <c r="E353" s="27"/>
      <c r="F353" s="24"/>
      <c r="G353" s="27"/>
      <c r="H353" s="24"/>
      <c r="I353" s="27"/>
      <c r="J353" s="24"/>
      <c r="K353" s="27"/>
      <c r="L353" s="24"/>
      <c r="M353" s="27"/>
      <c r="N353" s="24"/>
      <c r="O353" s="27"/>
    </row>
    <row r="354" spans="1:15" s="2" customFormat="1">
      <c r="A354"/>
      <c r="B354"/>
      <c r="C354"/>
      <c r="D354" s="24"/>
      <c r="E354" s="27"/>
      <c r="F354" s="24"/>
      <c r="G354" s="27"/>
      <c r="H354" s="24"/>
      <c r="I354" s="27"/>
      <c r="J354" s="24"/>
      <c r="K354" s="27"/>
      <c r="L354" s="24"/>
      <c r="M354" s="27"/>
      <c r="N354" s="24"/>
      <c r="O354" s="27"/>
    </row>
    <row r="355" spans="1:15" s="2" customFormat="1">
      <c r="A355"/>
      <c r="B355"/>
      <c r="C355"/>
      <c r="D355" s="24"/>
      <c r="E355" s="27"/>
      <c r="F355" s="24"/>
      <c r="G355" s="27"/>
      <c r="H355" s="24"/>
      <c r="I355" s="27"/>
      <c r="J355" s="24"/>
      <c r="K355" s="27"/>
      <c r="L355" s="24"/>
      <c r="M355" s="27"/>
      <c r="N355" s="24"/>
      <c r="O355" s="27"/>
    </row>
    <row r="356" spans="1:15" s="2" customFormat="1">
      <c r="A356"/>
      <c r="B356"/>
      <c r="C356"/>
      <c r="D356" s="24"/>
      <c r="E356" s="27"/>
      <c r="F356" s="24"/>
      <c r="G356" s="27"/>
      <c r="H356" s="24"/>
      <c r="I356" s="27"/>
      <c r="J356" s="24"/>
      <c r="K356" s="27"/>
      <c r="L356" s="24"/>
      <c r="M356" s="27"/>
      <c r="N356" s="24"/>
      <c r="O356" s="27"/>
    </row>
    <row r="357" spans="1:15" s="2" customFormat="1">
      <c r="A357"/>
      <c r="B357"/>
      <c r="C357"/>
      <c r="D357" s="24"/>
      <c r="E357" s="27"/>
      <c r="F357" s="24"/>
      <c r="G357" s="27"/>
      <c r="H357" s="24"/>
      <c r="I357" s="27"/>
      <c r="J357" s="24"/>
      <c r="K357" s="27"/>
      <c r="L357" s="24"/>
      <c r="M357" s="27"/>
      <c r="N357" s="24"/>
      <c r="O357" s="27"/>
    </row>
    <row r="358" spans="1:15" s="2" customFormat="1">
      <c r="A358"/>
      <c r="B358"/>
      <c r="C358"/>
      <c r="D358" s="24"/>
      <c r="E358" s="27"/>
      <c r="F358" s="24"/>
      <c r="G358" s="27"/>
      <c r="H358" s="24"/>
      <c r="I358" s="27"/>
      <c r="J358" s="24"/>
      <c r="K358" s="27"/>
      <c r="L358" s="24"/>
      <c r="M358" s="27"/>
      <c r="N358" s="24"/>
      <c r="O358" s="27"/>
    </row>
    <row r="359" spans="1:15" s="2" customFormat="1">
      <c r="A359"/>
      <c r="B359"/>
      <c r="C359"/>
      <c r="D359" s="24"/>
      <c r="E359" s="27"/>
      <c r="F359" s="24"/>
      <c r="G359" s="27"/>
      <c r="H359" s="24"/>
      <c r="I359" s="27"/>
      <c r="J359" s="24"/>
      <c r="K359" s="27"/>
      <c r="L359" s="24"/>
      <c r="M359" s="27"/>
      <c r="N359" s="24"/>
      <c r="O359" s="27"/>
    </row>
  </sheetData>
  <sortState xmlns:xlrd2="http://schemas.microsoft.com/office/spreadsheetml/2017/richdata2" ref="A3:O53">
    <sortCondition ref="B3"/>
  </sortState>
  <conditionalFormatting sqref="D273 P7:XFD7 P273:XFD273 D7">
    <cfRule type="expression" dxfId="255" priority="78">
      <formula>$C7=#REF!</formula>
    </cfRule>
  </conditionalFormatting>
  <conditionalFormatting sqref="D303:E359 P74:XFD359 D74:D302 A31:C53 D3:XFD5 A2:C5 A7:XFD28 D31:XFD72">
    <cfRule type="expression" dxfId="254" priority="79">
      <formula>$C2=$C1</formula>
    </cfRule>
  </conditionalFormatting>
  <conditionalFormatting sqref="D58 P58:XFD58">
    <cfRule type="expression" dxfId="253" priority="80">
      <formula>$C58=$C55</formula>
    </cfRule>
  </conditionalFormatting>
  <conditionalFormatting sqref="D73 P73:XFD73">
    <cfRule type="expression" dxfId="252" priority="81">
      <formula>$C73=$C65</formula>
    </cfRule>
  </conditionalFormatting>
  <conditionalFormatting sqref="D3:O53">
    <cfRule type="cellIs" dxfId="251" priority="77" operator="equal">
      <formula>0</formula>
    </cfRule>
  </conditionalFormatting>
  <conditionalFormatting sqref="F273:O273 E7">
    <cfRule type="expression" dxfId="250" priority="73">
      <formula>$C7=#REF!</formula>
    </cfRule>
  </conditionalFormatting>
  <conditionalFormatting sqref="F74:O359">
    <cfRule type="expression" dxfId="249" priority="74">
      <formula>$C74=$C73</formula>
    </cfRule>
  </conditionalFormatting>
  <conditionalFormatting sqref="F58:O58">
    <cfRule type="expression" dxfId="248" priority="75">
      <formula>$C58=$C55</formula>
    </cfRule>
  </conditionalFormatting>
  <conditionalFormatting sqref="F73:O73">
    <cfRule type="expression" dxfId="247" priority="76">
      <formula>$C73=$C65</formula>
    </cfRule>
  </conditionalFormatting>
  <conditionalFormatting sqref="E273">
    <cfRule type="expression" dxfId="246" priority="63">
      <formula>$C273=#REF!</formula>
    </cfRule>
  </conditionalFormatting>
  <conditionalFormatting sqref="E74:E302">
    <cfRule type="expression" dxfId="245" priority="64">
      <formula>$C74=$C73</formula>
    </cfRule>
  </conditionalFormatting>
  <conditionalFormatting sqref="E58">
    <cfRule type="expression" dxfId="244" priority="65">
      <formula>$C58=$C55</formula>
    </cfRule>
  </conditionalFormatting>
  <conditionalFormatting sqref="E73">
    <cfRule type="expression" dxfId="243" priority="66">
      <formula>$C73=$C65</formula>
    </cfRule>
  </conditionalFormatting>
  <conditionalFormatting sqref="F7">
    <cfRule type="expression" dxfId="242" priority="30">
      <formula>$C7=#REF!</formula>
    </cfRule>
  </conditionalFormatting>
  <conditionalFormatting sqref="G7">
    <cfRule type="expression" dxfId="241" priority="27">
      <formula>$C7=#REF!</formula>
    </cfRule>
  </conditionalFormatting>
  <conditionalFormatting sqref="H7">
    <cfRule type="expression" dxfId="240" priority="24">
      <formula>$C7=#REF!</formula>
    </cfRule>
  </conditionalFormatting>
  <conditionalFormatting sqref="I7">
    <cfRule type="expression" dxfId="239" priority="21">
      <formula>$C7=#REF!</formula>
    </cfRule>
  </conditionalFormatting>
  <conditionalFormatting sqref="J7">
    <cfRule type="expression" dxfId="238" priority="18">
      <formula>$C7=#REF!</formula>
    </cfRule>
  </conditionalFormatting>
  <conditionalFormatting sqref="K7">
    <cfRule type="expression" dxfId="237" priority="15">
      <formula>$C7=#REF!</formula>
    </cfRule>
  </conditionalFormatting>
  <conditionalFormatting sqref="L7">
    <cfRule type="expression" dxfId="236" priority="12">
      <formula>$C7=#REF!</formula>
    </cfRule>
  </conditionalFormatting>
  <conditionalFormatting sqref="M7">
    <cfRule type="expression" dxfId="235" priority="9">
      <formula>$C7=#REF!</formula>
    </cfRule>
  </conditionalFormatting>
  <conditionalFormatting sqref="N7">
    <cfRule type="expression" dxfId="234" priority="6">
      <formula>$C7=#REF!</formula>
    </cfRule>
  </conditionalFormatting>
  <conditionalFormatting sqref="O7">
    <cfRule type="expression" dxfId="233" priority="3">
      <formula>$C7=#REF!</formula>
    </cfRule>
  </conditionalFormatting>
  <conditionalFormatting sqref="A30:XFD30">
    <cfRule type="expression" dxfId="232" priority="464">
      <formula>$C30=$C28</formula>
    </cfRule>
  </conditionalFormatting>
  <conditionalFormatting sqref="A6:XFD6">
    <cfRule type="expression" dxfId="231" priority="468">
      <formula>$C6=$C29</formula>
    </cfRule>
  </conditionalFormatting>
  <conditionalFormatting sqref="A29:XFD29">
    <cfRule type="expression" dxfId="230" priority="469">
      <formula>$C29=$C5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C767-5E0D-43FA-A095-1F4C03CA5FA1}">
  <sheetPr>
    <tabColor rgb="FF92D050"/>
  </sheetPr>
  <dimension ref="A1:U358"/>
  <sheetViews>
    <sheetView zoomScale="85" zoomScaleNormal="85" workbookViewId="0">
      <pane xSplit="8" ySplit="1" topLeftCell="J2" activePane="bottomRight" state="frozen"/>
      <selection pane="topRight" activeCell="F1" sqref="F1"/>
      <selection pane="bottomLeft" activeCell="A2" sqref="A2"/>
      <selection pane="bottomRight" activeCell="O3" sqref="O3"/>
    </sheetView>
  </sheetViews>
  <sheetFormatPr defaultRowHeight="14.4"/>
  <cols>
    <col min="1" max="1" width="10.5546875" bestFit="1" customWidth="1"/>
    <col min="2" max="2" width="24.44140625" bestFit="1" customWidth="1"/>
    <col min="3" max="3" width="9.44140625" style="6" bestFit="1" customWidth="1"/>
    <col min="4" max="4" width="12.44140625" style="7" bestFit="1" customWidth="1"/>
    <col min="5" max="5" width="12" style="7" bestFit="1" customWidth="1"/>
    <col min="6" max="6" width="11" style="7" bestFit="1" customWidth="1"/>
    <col min="7" max="7" width="24" style="7" bestFit="1" customWidth="1"/>
    <col min="8" max="8" width="11.5546875" style="10" bestFit="1" customWidth="1"/>
    <col min="9" max="9" width="10.5546875" style="18" bestFit="1" customWidth="1"/>
    <col min="10" max="16" width="11" style="19" bestFit="1" customWidth="1"/>
    <col min="17" max="21" width="10.5546875" style="19" bestFit="1" customWidth="1"/>
  </cols>
  <sheetData>
    <row r="1" spans="1:21">
      <c r="C1" s="3" t="s">
        <v>80</v>
      </c>
      <c r="D1" s="4" t="s">
        <v>82</v>
      </c>
      <c r="E1" s="4" t="s">
        <v>85</v>
      </c>
      <c r="F1" s="4" t="s">
        <v>86</v>
      </c>
      <c r="G1" s="4" t="s">
        <v>87</v>
      </c>
      <c r="H1" s="8" t="s">
        <v>88</v>
      </c>
      <c r="I1" s="14" t="s">
        <v>89</v>
      </c>
      <c r="J1" s="15">
        <v>43952</v>
      </c>
      <c r="K1" s="15">
        <v>44002</v>
      </c>
      <c r="L1" s="15">
        <v>44013</v>
      </c>
      <c r="M1" s="15">
        <v>44044</v>
      </c>
      <c r="N1" s="15">
        <v>44075</v>
      </c>
      <c r="O1" s="15">
        <v>44105</v>
      </c>
      <c r="P1" s="15">
        <v>44136</v>
      </c>
      <c r="Q1" s="15">
        <v>44166</v>
      </c>
      <c r="R1" s="15">
        <v>44197</v>
      </c>
      <c r="S1" s="15">
        <v>44228</v>
      </c>
      <c r="T1" s="15">
        <v>44256</v>
      </c>
      <c r="U1" s="15">
        <v>44287</v>
      </c>
    </row>
    <row r="2" spans="1:21" s="2" customFormat="1">
      <c r="A2" s="2" t="str">
        <f>C2&amp;F2</f>
        <v>AROIN</v>
      </c>
      <c r="B2" s="2" t="str">
        <f>D2&amp;F2</f>
        <v>BANGLADESHIN</v>
      </c>
      <c r="C2" s="5" t="s">
        <v>17</v>
      </c>
      <c r="D2" s="2" t="s">
        <v>22</v>
      </c>
      <c r="E2" s="2" t="s">
        <v>90</v>
      </c>
      <c r="F2" s="2" t="str">
        <f>IF(G2="tracked in tracpoint","IN",IF(G2="untracked in Tracpoint","IN","OUT"))</f>
        <v>IN</v>
      </c>
      <c r="G2" s="11" t="s">
        <v>91</v>
      </c>
      <c r="H2" s="9"/>
      <c r="I2" s="16">
        <v>10</v>
      </c>
      <c r="J2" s="17">
        <v>10</v>
      </c>
      <c r="K2" s="17">
        <v>10</v>
      </c>
      <c r="L2" s="17">
        <v>10</v>
      </c>
      <c r="M2" s="17"/>
      <c r="N2" s="17">
        <v>500</v>
      </c>
      <c r="O2" s="17">
        <v>20</v>
      </c>
      <c r="P2" s="17"/>
      <c r="Q2" s="17"/>
      <c r="R2" s="17"/>
      <c r="S2" s="17"/>
      <c r="T2" s="17"/>
      <c r="U2" s="17"/>
    </row>
    <row r="3" spans="1:21" s="2" customFormat="1">
      <c r="A3" s="2" t="str">
        <f t="shared" ref="A3:A66" si="0">C3&amp;F3</f>
        <v>AROIN</v>
      </c>
      <c r="B3" s="2" t="str">
        <f t="shared" ref="B3:B66" si="1">D3&amp;F3</f>
        <v>BANGLADESHIN</v>
      </c>
      <c r="C3" s="5" t="s">
        <v>17</v>
      </c>
      <c r="D3" s="2" t="s">
        <v>22</v>
      </c>
      <c r="E3" s="2" t="s">
        <v>90</v>
      </c>
      <c r="F3" s="2" t="str">
        <f t="shared" ref="F3:F66" si="2">IF(G3="tracked in tracpoint","IN",IF(G3="untracked in Tracpoint","IN","OUT"))</f>
        <v>IN</v>
      </c>
      <c r="G3" s="12" t="s">
        <v>92</v>
      </c>
      <c r="H3" s="9">
        <f>0.38*(MAX(I3:AAC3))</f>
        <v>4.5600000000000005</v>
      </c>
      <c r="I3" s="16">
        <v>0</v>
      </c>
      <c r="J3" s="17">
        <v>0</v>
      </c>
      <c r="K3" s="17">
        <v>0</v>
      </c>
      <c r="L3" s="17">
        <v>5</v>
      </c>
      <c r="M3" s="17"/>
      <c r="N3" s="17">
        <v>12</v>
      </c>
      <c r="O3" s="17"/>
      <c r="P3" s="17"/>
      <c r="Q3" s="17"/>
      <c r="R3" s="17"/>
      <c r="S3" s="17"/>
      <c r="T3" s="17"/>
      <c r="U3" s="17"/>
    </row>
    <row r="4" spans="1:21" s="2" customFormat="1">
      <c r="A4" s="2" t="str">
        <f t="shared" si="0"/>
        <v>AROOUT</v>
      </c>
      <c r="B4" s="2" t="str">
        <f t="shared" si="1"/>
        <v>BANGLADESHOUT</v>
      </c>
      <c r="C4" s="5" t="s">
        <v>17</v>
      </c>
      <c r="D4" s="2" t="s">
        <v>22</v>
      </c>
      <c r="E4" s="2" t="s">
        <v>90</v>
      </c>
      <c r="F4" s="2" t="str">
        <f t="shared" si="2"/>
        <v>OUT</v>
      </c>
      <c r="G4" s="13" t="s">
        <v>93</v>
      </c>
      <c r="H4" s="9"/>
      <c r="I4" s="16">
        <v>22</v>
      </c>
      <c r="J4" s="17">
        <f>I4-J3</f>
        <v>22</v>
      </c>
      <c r="K4" s="17">
        <f t="shared" ref="K4" si="3">J4-K3</f>
        <v>22</v>
      </c>
      <c r="L4" s="17">
        <f t="shared" ref="L4" si="4">K4-L3</f>
        <v>17</v>
      </c>
      <c r="M4" s="17">
        <f t="shared" ref="M4" si="5">L4-M3</f>
        <v>17</v>
      </c>
      <c r="N4" s="17">
        <v>1</v>
      </c>
      <c r="O4" s="17">
        <f t="shared" ref="O4" si="6">N4-O3</f>
        <v>1</v>
      </c>
      <c r="P4" s="17">
        <f t="shared" ref="P4" si="7">O4-P3</f>
        <v>1</v>
      </c>
      <c r="Q4" s="17">
        <f t="shared" ref="Q4" si="8">P4-Q3</f>
        <v>1</v>
      </c>
      <c r="R4" s="17">
        <f t="shared" ref="R4" si="9">Q4-R3</f>
        <v>1</v>
      </c>
      <c r="S4" s="17">
        <f t="shared" ref="S4" si="10">R4-S3</f>
        <v>1</v>
      </c>
      <c r="T4" s="17">
        <f t="shared" ref="T4" si="11">S4-T3</f>
        <v>1</v>
      </c>
      <c r="U4" s="17">
        <f t="shared" ref="U4" si="12">T4-U3</f>
        <v>1</v>
      </c>
    </row>
    <row r="5" spans="1:21" s="2" customFormat="1">
      <c r="A5" s="2" t="str">
        <f t="shared" si="0"/>
        <v>AROIN</v>
      </c>
      <c r="B5" s="2" t="str">
        <f t="shared" si="1"/>
        <v>BANGLADESHIN</v>
      </c>
      <c r="C5" s="5" t="s">
        <v>17</v>
      </c>
      <c r="D5" s="2" t="s">
        <v>22</v>
      </c>
      <c r="E5" s="2" t="s">
        <v>94</v>
      </c>
      <c r="F5" s="2" t="str">
        <f t="shared" si="2"/>
        <v>IN</v>
      </c>
      <c r="G5" s="12" t="s">
        <v>95</v>
      </c>
      <c r="H5" s="9">
        <f>0.38*(MAX(I5:AAC5))</f>
        <v>4.9400000000000004</v>
      </c>
      <c r="I5" s="16"/>
      <c r="J5" s="17"/>
      <c r="K5" s="17"/>
      <c r="L5" s="17"/>
      <c r="M5" s="17"/>
      <c r="N5" s="17">
        <v>13</v>
      </c>
      <c r="O5" s="17"/>
      <c r="P5" s="17"/>
      <c r="Q5" s="17"/>
      <c r="R5" s="17"/>
      <c r="S5" s="17"/>
      <c r="T5" s="17"/>
      <c r="U5" s="17"/>
    </row>
    <row r="6" spans="1:21" s="2" customFormat="1">
      <c r="A6" s="2" t="str">
        <f t="shared" si="0"/>
        <v>AROOUT</v>
      </c>
      <c r="B6" s="2" t="str">
        <f t="shared" si="1"/>
        <v>BANGLADESHOUT</v>
      </c>
      <c r="C6" s="5" t="s">
        <v>17</v>
      </c>
      <c r="D6" s="2" t="s">
        <v>22</v>
      </c>
      <c r="E6" s="2" t="s">
        <v>94</v>
      </c>
      <c r="F6" s="2" t="str">
        <f t="shared" si="2"/>
        <v>OUT</v>
      </c>
      <c r="G6" s="13" t="s">
        <v>93</v>
      </c>
      <c r="H6" s="9"/>
      <c r="I6" s="16">
        <v>5</v>
      </c>
      <c r="J6" s="17">
        <f>I6-J5</f>
        <v>5</v>
      </c>
      <c r="K6" s="17">
        <f t="shared" ref="K6:U6" si="13">J6-K5</f>
        <v>5</v>
      </c>
      <c r="L6" s="17">
        <f t="shared" si="13"/>
        <v>5</v>
      </c>
      <c r="M6" s="17">
        <f t="shared" si="13"/>
        <v>5</v>
      </c>
      <c r="N6" s="17">
        <v>1</v>
      </c>
      <c r="O6" s="17">
        <f t="shared" si="13"/>
        <v>1</v>
      </c>
      <c r="P6" s="17">
        <f t="shared" si="13"/>
        <v>1</v>
      </c>
      <c r="Q6" s="17">
        <f t="shared" si="13"/>
        <v>1</v>
      </c>
      <c r="R6" s="17">
        <f t="shared" si="13"/>
        <v>1</v>
      </c>
      <c r="S6" s="17">
        <f t="shared" si="13"/>
        <v>1</v>
      </c>
      <c r="T6" s="17">
        <f t="shared" si="13"/>
        <v>1</v>
      </c>
      <c r="U6" s="17">
        <f t="shared" si="13"/>
        <v>1</v>
      </c>
    </row>
    <row r="7" spans="1:21" s="2" customFormat="1">
      <c r="A7" s="2" t="str">
        <f t="shared" si="0"/>
        <v>AROIN</v>
      </c>
      <c r="B7" s="2" t="str">
        <f t="shared" si="1"/>
        <v>BANGLADESHIN</v>
      </c>
      <c r="C7" s="5" t="s">
        <v>17</v>
      </c>
      <c r="D7" s="2" t="s">
        <v>22</v>
      </c>
      <c r="E7" s="2" t="s">
        <v>96</v>
      </c>
      <c r="F7" s="2" t="str">
        <f t="shared" si="2"/>
        <v>IN</v>
      </c>
      <c r="G7" s="12" t="s">
        <v>95</v>
      </c>
      <c r="H7" s="9">
        <f>0.38*(MAX(I7:AAC7))</f>
        <v>0.38</v>
      </c>
      <c r="I7" s="16"/>
      <c r="J7" s="17"/>
      <c r="K7" s="17"/>
      <c r="L7" s="17"/>
      <c r="M7" s="17"/>
      <c r="N7" s="17">
        <v>1</v>
      </c>
      <c r="O7" s="17"/>
      <c r="P7" s="17"/>
      <c r="Q7" s="17"/>
      <c r="R7" s="17"/>
      <c r="S7" s="17"/>
      <c r="T7" s="17"/>
      <c r="U7" s="17"/>
    </row>
    <row r="8" spans="1:21" s="2" customFormat="1">
      <c r="A8" s="2" t="str">
        <f t="shared" si="0"/>
        <v>AROOUT</v>
      </c>
      <c r="B8" s="2" t="str">
        <f t="shared" si="1"/>
        <v>BANGLADESHOUT</v>
      </c>
      <c r="C8" s="5" t="s">
        <v>17</v>
      </c>
      <c r="D8" s="2" t="s">
        <v>22</v>
      </c>
      <c r="E8" s="2" t="s">
        <v>96</v>
      </c>
      <c r="F8" s="2" t="str">
        <f t="shared" si="2"/>
        <v>OUT</v>
      </c>
      <c r="G8" s="13" t="s">
        <v>93</v>
      </c>
      <c r="H8" s="9"/>
      <c r="I8" s="16">
        <v>42</v>
      </c>
      <c r="J8" s="17">
        <f>I8-J7</f>
        <v>42</v>
      </c>
      <c r="K8" s="17">
        <f t="shared" ref="K8" si="14">J8-K7</f>
        <v>42</v>
      </c>
      <c r="L8" s="17">
        <f t="shared" ref="L8" si="15">K8-L7</f>
        <v>42</v>
      </c>
      <c r="M8" s="17">
        <f t="shared" ref="M8" si="16">L8-M7</f>
        <v>42</v>
      </c>
      <c r="N8" s="17">
        <v>1</v>
      </c>
      <c r="O8" s="17">
        <f t="shared" ref="O8" si="17">N8-O7</f>
        <v>1</v>
      </c>
      <c r="P8" s="17">
        <f t="shared" ref="P8" si="18">O8-P7</f>
        <v>1</v>
      </c>
      <c r="Q8" s="17">
        <f t="shared" ref="Q8" si="19">P8-Q7</f>
        <v>1</v>
      </c>
      <c r="R8" s="17">
        <f t="shared" ref="R8" si="20">Q8-R7</f>
        <v>1</v>
      </c>
      <c r="S8" s="17">
        <f t="shared" ref="S8" si="21">R8-S7</f>
        <v>1</v>
      </c>
      <c r="T8" s="17">
        <f t="shared" ref="T8" si="22">S8-T7</f>
        <v>1</v>
      </c>
      <c r="U8" s="17">
        <f t="shared" ref="U8" si="23">T8-U7</f>
        <v>1</v>
      </c>
    </row>
    <row r="9" spans="1:21" s="2" customFormat="1">
      <c r="A9" s="2" t="str">
        <f t="shared" si="0"/>
        <v>WAROIN</v>
      </c>
      <c r="B9" s="2" t="str">
        <f t="shared" si="1"/>
        <v>BENININ</v>
      </c>
      <c r="C9" s="5" t="s">
        <v>20</v>
      </c>
      <c r="D9" s="2" t="s">
        <v>59</v>
      </c>
      <c r="E9" s="2" t="s">
        <v>90</v>
      </c>
      <c r="F9" s="2" t="str">
        <f t="shared" si="2"/>
        <v>IN</v>
      </c>
      <c r="G9" s="11" t="s">
        <v>91</v>
      </c>
      <c r="H9" s="9"/>
      <c r="I9" s="16">
        <v>21</v>
      </c>
      <c r="J9" s="17">
        <v>21</v>
      </c>
      <c r="K9" s="17">
        <v>21</v>
      </c>
      <c r="L9" s="17">
        <v>21</v>
      </c>
      <c r="M9" s="17">
        <v>12</v>
      </c>
      <c r="N9" s="17"/>
      <c r="O9" s="17"/>
      <c r="P9" s="17"/>
      <c r="Q9" s="17"/>
      <c r="R9" s="17"/>
      <c r="S9" s="17"/>
      <c r="T9" s="17"/>
      <c r="U9" s="17"/>
    </row>
    <row r="10" spans="1:21" s="2" customFormat="1">
      <c r="A10" s="2" t="str">
        <f t="shared" si="0"/>
        <v>WAROIN</v>
      </c>
      <c r="B10" s="2" t="str">
        <f t="shared" si="1"/>
        <v>BENININ</v>
      </c>
      <c r="C10" s="5" t="s">
        <v>20</v>
      </c>
      <c r="D10" s="2" t="s">
        <v>59</v>
      </c>
      <c r="E10" s="2" t="s">
        <v>90</v>
      </c>
      <c r="F10" s="2" t="str">
        <f t="shared" si="2"/>
        <v>IN</v>
      </c>
      <c r="G10" s="12" t="s">
        <v>92</v>
      </c>
      <c r="H10" s="9">
        <f>0.38*(MAX(I10:AAC10))</f>
        <v>4.5600000000000005</v>
      </c>
      <c r="I10" s="16">
        <v>0</v>
      </c>
      <c r="J10" s="17">
        <v>0</v>
      </c>
      <c r="K10" s="17">
        <v>0</v>
      </c>
      <c r="L10" s="17">
        <v>0</v>
      </c>
      <c r="M10" s="17">
        <v>12</v>
      </c>
      <c r="N10" s="17"/>
      <c r="O10" s="17"/>
      <c r="P10" s="17"/>
      <c r="Q10" s="17"/>
      <c r="R10" s="17"/>
      <c r="S10" s="17"/>
      <c r="T10" s="17"/>
      <c r="U10" s="17"/>
    </row>
    <row r="11" spans="1:21" s="2" customFormat="1">
      <c r="A11" s="2" t="str">
        <f t="shared" si="0"/>
        <v>WAROOUT</v>
      </c>
      <c r="B11" s="2" t="str">
        <f t="shared" si="1"/>
        <v>BENINOUT</v>
      </c>
      <c r="C11" s="5" t="s">
        <v>20</v>
      </c>
      <c r="D11" s="2" t="s">
        <v>59</v>
      </c>
      <c r="E11" s="2" t="s">
        <v>90</v>
      </c>
      <c r="F11" s="2" t="str">
        <f t="shared" si="2"/>
        <v>OUT</v>
      </c>
      <c r="G11" s="13" t="s">
        <v>93</v>
      </c>
      <c r="H11" s="9"/>
      <c r="I11" s="16">
        <v>10</v>
      </c>
      <c r="J11" s="17">
        <v>10</v>
      </c>
      <c r="K11" s="17">
        <v>10</v>
      </c>
      <c r="L11" s="17">
        <v>10</v>
      </c>
      <c r="M11" s="17">
        <v>12</v>
      </c>
      <c r="N11" s="17"/>
      <c r="O11" s="17"/>
      <c r="P11" s="17"/>
      <c r="Q11" s="17"/>
      <c r="R11" s="17"/>
      <c r="S11" s="17"/>
      <c r="T11" s="17"/>
      <c r="U11" s="17"/>
    </row>
    <row r="12" spans="1:21" s="2" customFormat="1">
      <c r="A12" s="2" t="str">
        <f t="shared" si="0"/>
        <v>WAROIN</v>
      </c>
      <c r="B12" s="2" t="str">
        <f t="shared" si="1"/>
        <v>BENININ</v>
      </c>
      <c r="C12" s="5" t="s">
        <v>20</v>
      </c>
      <c r="D12" s="2" t="s">
        <v>59</v>
      </c>
      <c r="E12" s="2" t="s">
        <v>94</v>
      </c>
      <c r="F12" s="2" t="str">
        <f t="shared" si="2"/>
        <v>IN</v>
      </c>
      <c r="G12" s="12" t="s">
        <v>95</v>
      </c>
      <c r="H12" s="9">
        <f>0.38*(MAX(I12:AAC12))</f>
        <v>0</v>
      </c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2" customFormat="1">
      <c r="A13" s="2" t="str">
        <f t="shared" si="0"/>
        <v>WAROOUT</v>
      </c>
      <c r="B13" s="2" t="str">
        <f t="shared" si="1"/>
        <v>BENINOUT</v>
      </c>
      <c r="C13" s="5" t="s">
        <v>20</v>
      </c>
      <c r="D13" s="2" t="s">
        <v>59</v>
      </c>
      <c r="E13" s="2" t="s">
        <v>94</v>
      </c>
      <c r="F13" s="2" t="str">
        <f t="shared" si="2"/>
        <v>OUT</v>
      </c>
      <c r="G13" s="13" t="s">
        <v>93</v>
      </c>
      <c r="H13" s="9"/>
      <c r="I13" s="16">
        <v>0</v>
      </c>
      <c r="J13" s="17">
        <v>0</v>
      </c>
      <c r="K13" s="17">
        <v>0</v>
      </c>
      <c r="L13" s="17">
        <v>0</v>
      </c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" customFormat="1">
      <c r="A14" s="2" t="str">
        <f t="shared" si="0"/>
        <v>WAROIN</v>
      </c>
      <c r="B14" s="2" t="str">
        <f t="shared" si="1"/>
        <v>BENININ</v>
      </c>
      <c r="C14" s="5" t="s">
        <v>20</v>
      </c>
      <c r="D14" s="2" t="s">
        <v>59</v>
      </c>
      <c r="E14" s="2" t="s">
        <v>96</v>
      </c>
      <c r="F14" s="2" t="str">
        <f t="shared" si="2"/>
        <v>IN</v>
      </c>
      <c r="G14" s="12" t="s">
        <v>95</v>
      </c>
      <c r="H14" s="9">
        <f>0.38*(MAX(I14:AAC14))</f>
        <v>0</v>
      </c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" customFormat="1">
      <c r="A15" s="2" t="str">
        <f t="shared" si="0"/>
        <v>WAROOUT</v>
      </c>
      <c r="B15" s="2" t="str">
        <f t="shared" si="1"/>
        <v>BENINOUT</v>
      </c>
      <c r="C15" s="5" t="s">
        <v>20</v>
      </c>
      <c r="D15" s="2" t="s">
        <v>59</v>
      </c>
      <c r="E15" s="2" t="s">
        <v>96</v>
      </c>
      <c r="F15" s="2" t="str">
        <f t="shared" si="2"/>
        <v>OUT</v>
      </c>
      <c r="G15" s="13" t="s">
        <v>93</v>
      </c>
      <c r="H15" s="9"/>
      <c r="I15" s="16">
        <v>78</v>
      </c>
      <c r="J15" s="17">
        <v>78</v>
      </c>
      <c r="K15" s="17">
        <v>78</v>
      </c>
      <c r="L15" s="17">
        <v>78</v>
      </c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" customFormat="1">
      <c r="A16" s="2" t="str">
        <f t="shared" si="0"/>
        <v>ROAIN</v>
      </c>
      <c r="B16" s="2" t="str">
        <f t="shared" si="1"/>
        <v>BOLIVIAIN</v>
      </c>
      <c r="C16" s="5" t="s">
        <v>19</v>
      </c>
      <c r="D16" s="2" t="s">
        <v>48</v>
      </c>
      <c r="E16" s="2" t="s">
        <v>90</v>
      </c>
      <c r="F16" s="2" t="str">
        <f t="shared" si="2"/>
        <v>IN</v>
      </c>
      <c r="G16" s="11" t="s">
        <v>91</v>
      </c>
      <c r="H16" s="9"/>
      <c r="I16" s="16">
        <v>0</v>
      </c>
      <c r="J16" s="17"/>
      <c r="K16" s="17">
        <v>0</v>
      </c>
      <c r="L16" s="17">
        <v>0</v>
      </c>
      <c r="M16" s="17"/>
      <c r="N16" s="17">
        <v>12</v>
      </c>
      <c r="O16" s="17"/>
      <c r="P16" s="17"/>
      <c r="Q16" s="17"/>
      <c r="R16" s="17"/>
      <c r="S16" s="17"/>
      <c r="T16" s="17"/>
      <c r="U16" s="17"/>
    </row>
    <row r="17" spans="1:21" s="2" customFormat="1">
      <c r="A17" s="2" t="str">
        <f t="shared" si="0"/>
        <v>ROAIN</v>
      </c>
      <c r="B17" s="2" t="str">
        <f t="shared" si="1"/>
        <v>BOLIVIAIN</v>
      </c>
      <c r="C17" s="5" t="s">
        <v>19</v>
      </c>
      <c r="D17" s="2" t="s">
        <v>48</v>
      </c>
      <c r="E17" s="2" t="s">
        <v>90</v>
      </c>
      <c r="F17" s="2" t="str">
        <f t="shared" si="2"/>
        <v>IN</v>
      </c>
      <c r="G17" s="12" t="s">
        <v>92</v>
      </c>
      <c r="H17" s="9">
        <f>0.38*(MAX(I17:AAC17))</f>
        <v>4.5600000000000005</v>
      </c>
      <c r="I17" s="16">
        <v>0</v>
      </c>
      <c r="J17" s="17"/>
      <c r="K17" s="17">
        <v>0</v>
      </c>
      <c r="L17" s="17">
        <v>0</v>
      </c>
      <c r="M17" s="17"/>
      <c r="N17" s="17">
        <v>12</v>
      </c>
      <c r="O17" s="17"/>
      <c r="P17" s="17"/>
      <c r="Q17" s="17"/>
      <c r="R17" s="17"/>
      <c r="S17" s="17"/>
      <c r="T17" s="17"/>
      <c r="U17" s="17"/>
    </row>
    <row r="18" spans="1:21" s="2" customFormat="1">
      <c r="A18" s="2" t="str">
        <f t="shared" si="0"/>
        <v>ROAOUT</v>
      </c>
      <c r="B18" s="2" t="str">
        <f t="shared" si="1"/>
        <v>BOLIVIAOUT</v>
      </c>
      <c r="C18" s="5" t="s">
        <v>19</v>
      </c>
      <c r="D18" s="2" t="s">
        <v>48</v>
      </c>
      <c r="E18" s="2" t="s">
        <v>90</v>
      </c>
      <c r="F18" s="2" t="str">
        <f t="shared" si="2"/>
        <v>OUT</v>
      </c>
      <c r="G18" s="13" t="s">
        <v>93</v>
      </c>
      <c r="H18" s="9"/>
      <c r="I18" s="16">
        <v>73</v>
      </c>
      <c r="J18" s="17">
        <v>73</v>
      </c>
      <c r="K18" s="17">
        <v>73</v>
      </c>
      <c r="L18" s="17">
        <v>73</v>
      </c>
      <c r="M18" s="17"/>
      <c r="N18" s="17">
        <v>12</v>
      </c>
      <c r="O18" s="17"/>
      <c r="P18" s="17"/>
      <c r="Q18" s="17"/>
      <c r="R18" s="17"/>
      <c r="S18" s="17"/>
      <c r="T18" s="17"/>
      <c r="U18" s="17"/>
    </row>
    <row r="19" spans="1:21" s="2" customFormat="1">
      <c r="A19" s="2" t="str">
        <f t="shared" si="0"/>
        <v>ROAIN</v>
      </c>
      <c r="B19" s="2" t="str">
        <f t="shared" si="1"/>
        <v>BOLIVIAIN</v>
      </c>
      <c r="C19" s="5" t="s">
        <v>19</v>
      </c>
      <c r="D19" s="2" t="s">
        <v>48</v>
      </c>
      <c r="E19" s="2" t="s">
        <v>94</v>
      </c>
      <c r="F19" s="2" t="str">
        <f t="shared" si="2"/>
        <v>IN</v>
      </c>
      <c r="G19" s="12" t="s">
        <v>95</v>
      </c>
      <c r="H19" s="9">
        <f>0.38*(MAX(I19:AAC19))</f>
        <v>0</v>
      </c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" customFormat="1">
      <c r="A20" s="2" t="str">
        <f t="shared" si="0"/>
        <v>ROAOUT</v>
      </c>
      <c r="B20" s="2" t="str">
        <f t="shared" si="1"/>
        <v>BOLIVIAOUT</v>
      </c>
      <c r="C20" s="5" t="s">
        <v>19</v>
      </c>
      <c r="D20" s="2" t="s">
        <v>48</v>
      </c>
      <c r="E20" s="2" t="s">
        <v>94</v>
      </c>
      <c r="F20" s="2" t="str">
        <f t="shared" si="2"/>
        <v>OUT</v>
      </c>
      <c r="G20" s="13" t="s">
        <v>93</v>
      </c>
      <c r="H20" s="9"/>
      <c r="I20" s="16">
        <v>0</v>
      </c>
      <c r="J20" s="17"/>
      <c r="K20" s="17">
        <v>0</v>
      </c>
      <c r="L20" s="17">
        <v>0</v>
      </c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" customFormat="1">
      <c r="A21" s="2" t="str">
        <f t="shared" si="0"/>
        <v>ROAIN</v>
      </c>
      <c r="B21" s="2" t="str">
        <f t="shared" si="1"/>
        <v>BOLIVIAIN</v>
      </c>
      <c r="C21" s="5" t="s">
        <v>19</v>
      </c>
      <c r="D21" s="2" t="s">
        <v>48</v>
      </c>
      <c r="E21" s="2" t="s">
        <v>96</v>
      </c>
      <c r="F21" s="2" t="str">
        <f t="shared" si="2"/>
        <v>IN</v>
      </c>
      <c r="G21" s="12" t="s">
        <v>95</v>
      </c>
      <c r="H21" s="9">
        <f>0.38*(MAX(I21:AAC21))</f>
        <v>0</v>
      </c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" customFormat="1">
      <c r="A22" s="2" t="str">
        <f t="shared" si="0"/>
        <v>ROAOUT</v>
      </c>
      <c r="B22" s="2" t="str">
        <f t="shared" si="1"/>
        <v>BOLIVIAOUT</v>
      </c>
      <c r="C22" s="5" t="s">
        <v>19</v>
      </c>
      <c r="D22" s="2" t="s">
        <v>48</v>
      </c>
      <c r="E22" s="2" t="s">
        <v>96</v>
      </c>
      <c r="F22" s="2" t="str">
        <f t="shared" si="2"/>
        <v>OUT</v>
      </c>
      <c r="G22" s="13" t="s">
        <v>93</v>
      </c>
      <c r="H22" s="9"/>
      <c r="I22" s="16">
        <v>41</v>
      </c>
      <c r="J22" s="17">
        <v>41</v>
      </c>
      <c r="K22" s="17">
        <v>41</v>
      </c>
      <c r="L22" s="17">
        <v>41</v>
      </c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" customFormat="1">
      <c r="A23" s="2" t="str">
        <f t="shared" si="0"/>
        <v>ROAIN</v>
      </c>
      <c r="B23" s="2" t="str">
        <f t="shared" si="1"/>
        <v>BRAZILIN</v>
      </c>
      <c r="C23" s="5" t="s">
        <v>19</v>
      </c>
      <c r="D23" s="2" t="s">
        <v>49</v>
      </c>
      <c r="E23" s="2" t="s">
        <v>90</v>
      </c>
      <c r="F23" s="2" t="str">
        <f t="shared" si="2"/>
        <v>IN</v>
      </c>
      <c r="G23" s="11" t="s">
        <v>91</v>
      </c>
      <c r="H23" s="9"/>
      <c r="I23" s="16">
        <v>3</v>
      </c>
      <c r="J23" s="17">
        <v>0</v>
      </c>
      <c r="K23" s="17">
        <v>0</v>
      </c>
      <c r="L23" s="17">
        <v>0</v>
      </c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" customFormat="1">
      <c r="A24" s="2" t="str">
        <f t="shared" si="0"/>
        <v>ROAIN</v>
      </c>
      <c r="B24" s="2" t="str">
        <f t="shared" si="1"/>
        <v>BRAZILIN</v>
      </c>
      <c r="C24" s="5" t="s">
        <v>19</v>
      </c>
      <c r="D24" s="2" t="s">
        <v>49</v>
      </c>
      <c r="E24" s="2" t="s">
        <v>90</v>
      </c>
      <c r="F24" s="2" t="str">
        <f t="shared" si="2"/>
        <v>IN</v>
      </c>
      <c r="G24" s="12" t="s">
        <v>92</v>
      </c>
      <c r="H24" s="9">
        <f>0.38*(MAX(I24:AAC24))</f>
        <v>0</v>
      </c>
      <c r="I24" s="16">
        <v>0</v>
      </c>
      <c r="J24" s="17">
        <v>0</v>
      </c>
      <c r="K24" s="17">
        <v>0</v>
      </c>
      <c r="L24" s="17">
        <v>0</v>
      </c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" customFormat="1">
      <c r="A25" s="2" t="str">
        <f t="shared" si="0"/>
        <v>ROAOUT</v>
      </c>
      <c r="B25" s="2" t="str">
        <f t="shared" si="1"/>
        <v>BRAZILOUT</v>
      </c>
      <c r="C25" s="5" t="s">
        <v>19</v>
      </c>
      <c r="D25" s="2" t="s">
        <v>49</v>
      </c>
      <c r="E25" s="2" t="s">
        <v>90</v>
      </c>
      <c r="F25" s="2" t="str">
        <f t="shared" si="2"/>
        <v>OUT</v>
      </c>
      <c r="G25" s="13" t="s">
        <v>93</v>
      </c>
      <c r="H25" s="9"/>
      <c r="I25" s="16">
        <v>26</v>
      </c>
      <c r="J25" s="17">
        <v>29</v>
      </c>
      <c r="K25" s="17">
        <v>29</v>
      </c>
      <c r="L25" s="17">
        <v>29</v>
      </c>
      <c r="M25" s="17"/>
      <c r="N25" s="17"/>
      <c r="O25" s="17"/>
      <c r="P25" s="17"/>
      <c r="Q25" s="17"/>
      <c r="R25" s="17"/>
      <c r="S25" s="17"/>
      <c r="T25" s="17"/>
      <c r="U25" s="17"/>
    </row>
    <row r="26" spans="1:21" s="2" customFormat="1">
      <c r="A26" s="2" t="str">
        <f t="shared" si="0"/>
        <v>ROAIN</v>
      </c>
      <c r="B26" s="2" t="str">
        <f t="shared" si="1"/>
        <v>BRAZILIN</v>
      </c>
      <c r="C26" s="5" t="s">
        <v>19</v>
      </c>
      <c r="D26" s="2" t="s">
        <v>49</v>
      </c>
      <c r="E26" s="2" t="s">
        <v>94</v>
      </c>
      <c r="F26" s="2" t="str">
        <f t="shared" si="2"/>
        <v>IN</v>
      </c>
      <c r="G26" s="12" t="s">
        <v>95</v>
      </c>
      <c r="H26" s="9">
        <f>0.38*(MAX(I26:AAC26))</f>
        <v>0</v>
      </c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" customFormat="1">
      <c r="A27" s="2" t="str">
        <f t="shared" si="0"/>
        <v>ROAOUT</v>
      </c>
      <c r="B27" s="2" t="str">
        <f t="shared" si="1"/>
        <v>BRAZILOUT</v>
      </c>
      <c r="C27" s="5" t="s">
        <v>19</v>
      </c>
      <c r="D27" s="2" t="s">
        <v>49</v>
      </c>
      <c r="E27" s="2" t="s">
        <v>94</v>
      </c>
      <c r="F27" s="2" t="str">
        <f t="shared" si="2"/>
        <v>OUT</v>
      </c>
      <c r="G27" s="13" t="s">
        <v>93</v>
      </c>
      <c r="H27" s="9"/>
      <c r="I27" s="16">
        <v>0</v>
      </c>
      <c r="J27" s="17"/>
      <c r="K27" s="17">
        <v>0</v>
      </c>
      <c r="L27" s="17">
        <v>0</v>
      </c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" customFormat="1">
      <c r="A28" s="2" t="str">
        <f t="shared" si="0"/>
        <v>ROAIN</v>
      </c>
      <c r="B28" s="2" t="str">
        <f t="shared" si="1"/>
        <v>BRAZILIN</v>
      </c>
      <c r="C28" s="5" t="s">
        <v>19</v>
      </c>
      <c r="D28" s="2" t="s">
        <v>49</v>
      </c>
      <c r="E28" s="2" t="s">
        <v>96</v>
      </c>
      <c r="F28" s="2" t="str">
        <f t="shared" si="2"/>
        <v>IN</v>
      </c>
      <c r="G28" s="12" t="s">
        <v>95</v>
      </c>
      <c r="H28" s="9">
        <f>0.38*(MAX(I28:AAC28))</f>
        <v>0</v>
      </c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" customFormat="1">
      <c r="A29" s="2" t="str">
        <f t="shared" si="0"/>
        <v>ROAOUT</v>
      </c>
      <c r="B29" s="2" t="str">
        <f t="shared" si="1"/>
        <v>BRAZILOUT</v>
      </c>
      <c r="C29" s="5" t="s">
        <v>19</v>
      </c>
      <c r="D29" s="2" t="s">
        <v>49</v>
      </c>
      <c r="E29" s="2" t="s">
        <v>96</v>
      </c>
      <c r="F29" s="2" t="str">
        <f t="shared" si="2"/>
        <v>OUT</v>
      </c>
      <c r="G29" s="13" t="s">
        <v>93</v>
      </c>
      <c r="H29" s="9"/>
      <c r="I29" s="16">
        <v>1</v>
      </c>
      <c r="J29" s="17">
        <v>1</v>
      </c>
      <c r="K29" s="17">
        <v>1</v>
      </c>
      <c r="L29" s="17">
        <v>1</v>
      </c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" customFormat="1">
      <c r="A30" s="2" t="str">
        <f t="shared" si="0"/>
        <v>WAROIN</v>
      </c>
      <c r="B30" s="2" t="str">
        <f t="shared" si="1"/>
        <v>BURKINA FASOIN</v>
      </c>
      <c r="C30" s="5" t="s">
        <v>20</v>
      </c>
      <c r="D30" s="2" t="s">
        <v>60</v>
      </c>
      <c r="E30" s="2" t="s">
        <v>90</v>
      </c>
      <c r="F30" s="2" t="str">
        <f t="shared" si="2"/>
        <v>IN</v>
      </c>
      <c r="G30" s="11" t="s">
        <v>91</v>
      </c>
      <c r="H30" s="9"/>
      <c r="I30" s="16">
        <v>14</v>
      </c>
      <c r="J30" s="17">
        <v>14</v>
      </c>
      <c r="K30" s="17">
        <v>14</v>
      </c>
      <c r="L30" s="17">
        <v>14</v>
      </c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" customFormat="1">
      <c r="A31" s="2" t="str">
        <f t="shared" si="0"/>
        <v>WAROIN</v>
      </c>
      <c r="B31" s="2" t="str">
        <f t="shared" si="1"/>
        <v>BURKINA FASOIN</v>
      </c>
      <c r="C31" s="5" t="s">
        <v>20</v>
      </c>
      <c r="D31" s="2" t="s">
        <v>60</v>
      </c>
      <c r="E31" s="2" t="s">
        <v>90</v>
      </c>
      <c r="F31" s="2" t="str">
        <f t="shared" si="2"/>
        <v>IN</v>
      </c>
      <c r="G31" s="12" t="s">
        <v>92</v>
      </c>
      <c r="H31" s="9">
        <f>0.38*(MAX(I31:AAC31))</f>
        <v>4.18</v>
      </c>
      <c r="I31" s="16">
        <v>11</v>
      </c>
      <c r="J31" s="17">
        <v>11</v>
      </c>
      <c r="K31" s="17">
        <v>11</v>
      </c>
      <c r="L31" s="17">
        <v>11</v>
      </c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" customFormat="1">
      <c r="A32" s="2" t="str">
        <f t="shared" si="0"/>
        <v>WAROOUT</v>
      </c>
      <c r="B32" s="2" t="str">
        <f t="shared" si="1"/>
        <v>BURKINA FASOOUT</v>
      </c>
      <c r="C32" s="5" t="s">
        <v>20</v>
      </c>
      <c r="D32" s="2" t="s">
        <v>60</v>
      </c>
      <c r="E32" s="2" t="s">
        <v>90</v>
      </c>
      <c r="F32" s="2" t="str">
        <f t="shared" si="2"/>
        <v>OUT</v>
      </c>
      <c r="G32" s="13" t="s">
        <v>93</v>
      </c>
      <c r="H32" s="9"/>
      <c r="I32" s="16">
        <v>0</v>
      </c>
      <c r="J32" s="17">
        <v>0</v>
      </c>
      <c r="K32" s="17">
        <v>0</v>
      </c>
      <c r="L32" s="17">
        <v>0</v>
      </c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" customFormat="1">
      <c r="A33" s="2" t="str">
        <f t="shared" si="0"/>
        <v>WAROIN</v>
      </c>
      <c r="B33" s="2" t="str">
        <f t="shared" si="1"/>
        <v>BURKINA FASOIN</v>
      </c>
      <c r="C33" s="5" t="s">
        <v>20</v>
      </c>
      <c r="D33" s="2" t="s">
        <v>60</v>
      </c>
      <c r="E33" s="2" t="s">
        <v>94</v>
      </c>
      <c r="F33" s="2" t="str">
        <f t="shared" si="2"/>
        <v>IN</v>
      </c>
      <c r="G33" s="12" t="s">
        <v>95</v>
      </c>
      <c r="H33" s="9">
        <f>0.38*(MAX(I33:AAC33))</f>
        <v>0</v>
      </c>
      <c r="I33" s="1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" customFormat="1">
      <c r="A34" s="2" t="str">
        <f t="shared" si="0"/>
        <v>WAROOUT</v>
      </c>
      <c r="B34" s="2" t="str">
        <f t="shared" si="1"/>
        <v>BURKINA FASOOUT</v>
      </c>
      <c r="C34" s="5" t="s">
        <v>20</v>
      </c>
      <c r="D34" s="2" t="s">
        <v>60</v>
      </c>
      <c r="E34" s="2" t="s">
        <v>94</v>
      </c>
      <c r="F34" s="2" t="str">
        <f t="shared" si="2"/>
        <v>OUT</v>
      </c>
      <c r="G34" s="13" t="s">
        <v>93</v>
      </c>
      <c r="H34" s="9"/>
      <c r="I34" s="16">
        <v>0</v>
      </c>
      <c r="J34" s="17">
        <v>0</v>
      </c>
      <c r="K34" s="17">
        <v>0</v>
      </c>
      <c r="L34" s="17">
        <v>0</v>
      </c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" customFormat="1">
      <c r="A35" s="2" t="str">
        <f t="shared" si="0"/>
        <v>WAROIN</v>
      </c>
      <c r="B35" s="2" t="str">
        <f t="shared" si="1"/>
        <v>BURKINA FASOIN</v>
      </c>
      <c r="C35" s="5" t="s">
        <v>20</v>
      </c>
      <c r="D35" s="2" t="s">
        <v>60</v>
      </c>
      <c r="E35" s="2" t="s">
        <v>96</v>
      </c>
      <c r="F35" s="2" t="str">
        <f t="shared" si="2"/>
        <v>IN</v>
      </c>
      <c r="G35" s="12" t="s">
        <v>95</v>
      </c>
      <c r="H35" s="9">
        <f>0.38*(MAX(I35:AAC35))</f>
        <v>0</v>
      </c>
      <c r="I35" s="1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" customFormat="1">
      <c r="A36" s="2" t="str">
        <f t="shared" si="0"/>
        <v>WAROOUT</v>
      </c>
      <c r="B36" s="2" t="str">
        <f t="shared" si="1"/>
        <v>BURKINA FASOOUT</v>
      </c>
      <c r="C36" s="5" t="s">
        <v>20</v>
      </c>
      <c r="D36" s="2" t="s">
        <v>60</v>
      </c>
      <c r="E36" s="2" t="s">
        <v>96</v>
      </c>
      <c r="F36" s="2" t="str">
        <f t="shared" si="2"/>
        <v>OUT</v>
      </c>
      <c r="G36" s="13" t="s">
        <v>93</v>
      </c>
      <c r="H36" s="9"/>
      <c r="I36" s="16">
        <v>0</v>
      </c>
      <c r="J36" s="17">
        <v>0</v>
      </c>
      <c r="K36" s="17">
        <v>0</v>
      </c>
      <c r="L36" s="17">
        <v>0</v>
      </c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" customFormat="1">
      <c r="A37" s="2" t="str">
        <f t="shared" si="0"/>
        <v>AROIN</v>
      </c>
      <c r="B37" s="2" t="str">
        <f t="shared" si="1"/>
        <v>CAMBODIAIN</v>
      </c>
      <c r="C37" s="5" t="s">
        <v>17</v>
      </c>
      <c r="D37" s="2" t="s">
        <v>23</v>
      </c>
      <c r="E37" s="2" t="s">
        <v>90</v>
      </c>
      <c r="F37" s="2" t="str">
        <f t="shared" si="2"/>
        <v>IN</v>
      </c>
      <c r="G37" s="11" t="s">
        <v>91</v>
      </c>
      <c r="H37" s="9"/>
      <c r="I37" s="16">
        <v>8</v>
      </c>
      <c r="J37" s="17">
        <v>8</v>
      </c>
      <c r="K37" s="17">
        <v>8</v>
      </c>
      <c r="L37" s="17">
        <v>8</v>
      </c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" customFormat="1">
      <c r="A38" s="2" t="str">
        <f t="shared" si="0"/>
        <v>AROIN</v>
      </c>
      <c r="B38" s="2" t="str">
        <f t="shared" si="1"/>
        <v>CAMBODIAIN</v>
      </c>
      <c r="C38" s="5" t="s">
        <v>17</v>
      </c>
      <c r="D38" s="2" t="s">
        <v>23</v>
      </c>
      <c r="E38" s="2" t="s">
        <v>90</v>
      </c>
      <c r="F38" s="2" t="str">
        <f t="shared" si="2"/>
        <v>IN</v>
      </c>
      <c r="G38" s="12" t="s">
        <v>92</v>
      </c>
      <c r="H38" s="9">
        <f>0.38*(MAX(I38:AAC38))</f>
        <v>0</v>
      </c>
      <c r="I38" s="16">
        <v>0</v>
      </c>
      <c r="J38" s="17">
        <v>0</v>
      </c>
      <c r="K38" s="17">
        <v>0</v>
      </c>
      <c r="L38" s="17">
        <v>0</v>
      </c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" customFormat="1">
      <c r="A39" s="2" t="str">
        <f t="shared" si="0"/>
        <v>AROOUT</v>
      </c>
      <c r="B39" s="2" t="str">
        <f t="shared" si="1"/>
        <v>CAMBODIAOUT</v>
      </c>
      <c r="C39" s="5" t="s">
        <v>17</v>
      </c>
      <c r="D39" s="2" t="s">
        <v>23</v>
      </c>
      <c r="E39" s="2" t="s">
        <v>90</v>
      </c>
      <c r="F39" s="2" t="str">
        <f t="shared" si="2"/>
        <v>OUT</v>
      </c>
      <c r="G39" s="13" t="s">
        <v>93</v>
      </c>
      <c r="H39" s="9"/>
      <c r="I39" s="16">
        <v>3</v>
      </c>
      <c r="J39" s="17">
        <v>3</v>
      </c>
      <c r="K39" s="17">
        <v>3</v>
      </c>
      <c r="L39" s="17">
        <v>3</v>
      </c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" customFormat="1">
      <c r="A40" s="2" t="str">
        <f t="shared" si="0"/>
        <v>AROIN</v>
      </c>
      <c r="B40" s="2" t="str">
        <f t="shared" si="1"/>
        <v>CAMBODIAIN</v>
      </c>
      <c r="C40" s="5" t="s">
        <v>17</v>
      </c>
      <c r="D40" s="2" t="s">
        <v>23</v>
      </c>
      <c r="E40" s="2" t="s">
        <v>94</v>
      </c>
      <c r="F40" s="2" t="str">
        <f t="shared" si="2"/>
        <v>IN</v>
      </c>
      <c r="G40" s="12" t="s">
        <v>95</v>
      </c>
      <c r="H40" s="9">
        <f>0.38*(MAX(I40:AAC40))</f>
        <v>0</v>
      </c>
      <c r="I40" s="1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" customFormat="1">
      <c r="A41" s="2" t="str">
        <f t="shared" si="0"/>
        <v>AROOUT</v>
      </c>
      <c r="B41" s="2" t="str">
        <f t="shared" si="1"/>
        <v>CAMBODIAOUT</v>
      </c>
      <c r="C41" s="5" t="s">
        <v>17</v>
      </c>
      <c r="D41" s="2" t="s">
        <v>23</v>
      </c>
      <c r="E41" s="2" t="s">
        <v>94</v>
      </c>
      <c r="F41" s="2" t="str">
        <f t="shared" si="2"/>
        <v>OUT</v>
      </c>
      <c r="G41" s="13" t="s">
        <v>93</v>
      </c>
      <c r="H41" s="9"/>
      <c r="I41" s="16">
        <v>0</v>
      </c>
      <c r="J41" s="17">
        <v>0</v>
      </c>
      <c r="K41" s="17">
        <v>0</v>
      </c>
      <c r="L41" s="17">
        <v>0</v>
      </c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" customFormat="1">
      <c r="A42" s="2" t="str">
        <f t="shared" si="0"/>
        <v>AROIN</v>
      </c>
      <c r="B42" s="2" t="str">
        <f t="shared" si="1"/>
        <v>CAMBODIAIN</v>
      </c>
      <c r="C42" s="5" t="s">
        <v>17</v>
      </c>
      <c r="D42" s="2" t="s">
        <v>23</v>
      </c>
      <c r="E42" s="2" t="s">
        <v>96</v>
      </c>
      <c r="F42" s="2" t="str">
        <f t="shared" si="2"/>
        <v>IN</v>
      </c>
      <c r="G42" s="12" t="s">
        <v>95</v>
      </c>
      <c r="H42" s="9">
        <f>0.38*(MAX(I42:AAC42))</f>
        <v>0</v>
      </c>
      <c r="I42" s="1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" customFormat="1">
      <c r="A43" s="2" t="str">
        <f t="shared" si="0"/>
        <v>AROOUT</v>
      </c>
      <c r="B43" s="2" t="str">
        <f t="shared" si="1"/>
        <v>CAMBODIAOUT</v>
      </c>
      <c r="C43" s="5" t="s">
        <v>17</v>
      </c>
      <c r="D43" s="2" t="s">
        <v>23</v>
      </c>
      <c r="E43" s="2" t="s">
        <v>96</v>
      </c>
      <c r="F43" s="2" t="str">
        <f t="shared" si="2"/>
        <v>OUT</v>
      </c>
      <c r="G43" s="13" t="s">
        <v>93</v>
      </c>
      <c r="H43" s="9"/>
      <c r="I43" s="16">
        <v>111</v>
      </c>
      <c r="J43" s="17">
        <v>111</v>
      </c>
      <c r="K43" s="17">
        <v>111</v>
      </c>
      <c r="L43" s="17">
        <v>111</v>
      </c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" customFormat="1">
      <c r="A44" s="2" t="str">
        <f t="shared" si="0"/>
        <v>WAROIN</v>
      </c>
      <c r="B44" s="2" t="str">
        <f t="shared" si="1"/>
        <v>CAMEROONIN</v>
      </c>
      <c r="C44" s="5" t="s">
        <v>20</v>
      </c>
      <c r="D44" s="2" t="s">
        <v>61</v>
      </c>
      <c r="E44" s="2" t="s">
        <v>90</v>
      </c>
      <c r="F44" s="2" t="str">
        <f t="shared" si="2"/>
        <v>IN</v>
      </c>
      <c r="G44" s="11" t="s">
        <v>91</v>
      </c>
      <c r="H44" s="9"/>
      <c r="I44" s="16">
        <v>18</v>
      </c>
      <c r="J44" s="17">
        <v>18</v>
      </c>
      <c r="K44" s="17">
        <v>18</v>
      </c>
      <c r="L44" s="17">
        <v>18</v>
      </c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" customFormat="1">
      <c r="A45" s="2" t="str">
        <f t="shared" si="0"/>
        <v>WAROIN</v>
      </c>
      <c r="B45" s="2" t="str">
        <f t="shared" si="1"/>
        <v>CAMEROONIN</v>
      </c>
      <c r="C45" s="5" t="s">
        <v>20</v>
      </c>
      <c r="D45" s="2" t="s">
        <v>61</v>
      </c>
      <c r="E45" s="2" t="s">
        <v>90</v>
      </c>
      <c r="F45" s="2" t="str">
        <f t="shared" si="2"/>
        <v>IN</v>
      </c>
      <c r="G45" s="12" t="s">
        <v>92</v>
      </c>
      <c r="H45" s="9">
        <f>0.38*(MAX(I45:AAC45))</f>
        <v>0</v>
      </c>
      <c r="I45" s="16">
        <v>0</v>
      </c>
      <c r="J45" s="17">
        <v>0</v>
      </c>
      <c r="K45" s="17">
        <v>0</v>
      </c>
      <c r="L45" s="17">
        <v>0</v>
      </c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" customFormat="1">
      <c r="A46" s="2" t="str">
        <f t="shared" si="0"/>
        <v>WAROOUT</v>
      </c>
      <c r="B46" s="2" t="str">
        <f t="shared" si="1"/>
        <v>CAMEROONOUT</v>
      </c>
      <c r="C46" s="5" t="s">
        <v>20</v>
      </c>
      <c r="D46" s="2" t="s">
        <v>61</v>
      </c>
      <c r="E46" s="2" t="s">
        <v>90</v>
      </c>
      <c r="F46" s="2" t="str">
        <f t="shared" si="2"/>
        <v>OUT</v>
      </c>
      <c r="G46" s="13" t="s">
        <v>93</v>
      </c>
      <c r="H46" s="9"/>
      <c r="I46" s="16">
        <v>16</v>
      </c>
      <c r="J46" s="17">
        <v>16</v>
      </c>
      <c r="K46" s="17">
        <v>16</v>
      </c>
      <c r="L46" s="17">
        <v>16</v>
      </c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" customFormat="1">
      <c r="A47" s="2" t="str">
        <f t="shared" si="0"/>
        <v>WAROIN</v>
      </c>
      <c r="B47" s="2" t="str">
        <f t="shared" si="1"/>
        <v>CAMEROONIN</v>
      </c>
      <c r="C47" s="5" t="s">
        <v>20</v>
      </c>
      <c r="D47" s="2" t="s">
        <v>61</v>
      </c>
      <c r="E47" s="2" t="s">
        <v>94</v>
      </c>
      <c r="F47" s="2" t="str">
        <f t="shared" si="2"/>
        <v>IN</v>
      </c>
      <c r="G47" s="12" t="s">
        <v>95</v>
      </c>
      <c r="H47" s="9">
        <f>0.38*(MAX(I47:AAC47))</f>
        <v>0</v>
      </c>
      <c r="I47" s="16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" customFormat="1">
      <c r="A48" s="2" t="str">
        <f t="shared" si="0"/>
        <v>WAROOUT</v>
      </c>
      <c r="B48" s="2" t="str">
        <f t="shared" si="1"/>
        <v>CAMEROONOUT</v>
      </c>
      <c r="C48" s="5" t="s">
        <v>20</v>
      </c>
      <c r="D48" s="2" t="s">
        <v>61</v>
      </c>
      <c r="E48" s="2" t="s">
        <v>94</v>
      </c>
      <c r="F48" s="2" t="str">
        <f t="shared" si="2"/>
        <v>OUT</v>
      </c>
      <c r="G48" s="13" t="s">
        <v>93</v>
      </c>
      <c r="H48" s="9"/>
      <c r="I48" s="16">
        <v>9</v>
      </c>
      <c r="J48" s="17">
        <v>9</v>
      </c>
      <c r="K48" s="17">
        <v>9</v>
      </c>
      <c r="L48" s="17">
        <v>9</v>
      </c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" customFormat="1">
      <c r="A49" s="2" t="str">
        <f t="shared" si="0"/>
        <v>WAROIN</v>
      </c>
      <c r="B49" s="2" t="str">
        <f t="shared" si="1"/>
        <v>CAMEROONIN</v>
      </c>
      <c r="C49" s="5" t="s">
        <v>20</v>
      </c>
      <c r="D49" s="2" t="s">
        <v>61</v>
      </c>
      <c r="E49" s="2" t="s">
        <v>96</v>
      </c>
      <c r="F49" s="2" t="str">
        <f t="shared" si="2"/>
        <v>IN</v>
      </c>
      <c r="G49" s="12" t="s">
        <v>95</v>
      </c>
      <c r="H49" s="9">
        <f>0.38*(MAX(I49:AAC49))</f>
        <v>0</v>
      </c>
      <c r="I49" s="16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" customFormat="1">
      <c r="A50" s="2" t="str">
        <f t="shared" si="0"/>
        <v>WAROOUT</v>
      </c>
      <c r="B50" s="2" t="str">
        <f t="shared" si="1"/>
        <v>CAMEROONOUT</v>
      </c>
      <c r="C50" s="5" t="s">
        <v>20</v>
      </c>
      <c r="D50" s="2" t="s">
        <v>61</v>
      </c>
      <c r="E50" s="2" t="s">
        <v>96</v>
      </c>
      <c r="F50" s="2" t="str">
        <f t="shared" si="2"/>
        <v>OUT</v>
      </c>
      <c r="G50" s="13" t="s">
        <v>93</v>
      </c>
      <c r="H50" s="9"/>
      <c r="I50" s="16">
        <v>110</v>
      </c>
      <c r="J50" s="17">
        <v>110</v>
      </c>
      <c r="K50" s="17">
        <v>110</v>
      </c>
      <c r="L50" s="17">
        <v>110</v>
      </c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" customFormat="1">
      <c r="A51" s="2" t="str">
        <f t="shared" si="0"/>
        <v>WAROIN</v>
      </c>
      <c r="B51" s="2" t="str">
        <f t="shared" si="1"/>
        <v>CARIN</v>
      </c>
      <c r="C51" s="5" t="s">
        <v>20</v>
      </c>
      <c r="D51" s="2" t="s">
        <v>62</v>
      </c>
      <c r="E51" s="2" t="s">
        <v>90</v>
      </c>
      <c r="F51" s="2" t="str">
        <f t="shared" si="2"/>
        <v>IN</v>
      </c>
      <c r="G51" s="11" t="s">
        <v>91</v>
      </c>
      <c r="H51" s="9"/>
      <c r="I51" s="16">
        <v>13</v>
      </c>
      <c r="J51" s="17">
        <v>25</v>
      </c>
      <c r="K51" s="17">
        <v>25</v>
      </c>
      <c r="L51" s="17">
        <v>25</v>
      </c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" customFormat="1">
      <c r="A52" s="2" t="str">
        <f t="shared" si="0"/>
        <v>WAROIN</v>
      </c>
      <c r="B52" s="2" t="str">
        <f t="shared" si="1"/>
        <v>CARIN</v>
      </c>
      <c r="C52" s="5" t="s">
        <v>20</v>
      </c>
      <c r="D52" s="2" t="s">
        <v>62</v>
      </c>
      <c r="E52" s="2" t="s">
        <v>90</v>
      </c>
      <c r="F52" s="2" t="str">
        <f t="shared" si="2"/>
        <v>IN</v>
      </c>
      <c r="G52" s="12" t="s">
        <v>92</v>
      </c>
      <c r="H52" s="9">
        <f>0.38*(MAX(I52:AAC52))</f>
        <v>1.52</v>
      </c>
      <c r="I52" s="16">
        <v>0</v>
      </c>
      <c r="J52" s="17">
        <v>0</v>
      </c>
      <c r="K52" s="17">
        <v>4</v>
      </c>
      <c r="L52" s="17">
        <v>4</v>
      </c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" customFormat="1">
      <c r="A53" s="2" t="str">
        <f t="shared" si="0"/>
        <v>WAROOUT</v>
      </c>
      <c r="B53" s="2" t="str">
        <f t="shared" si="1"/>
        <v>CAROUT</v>
      </c>
      <c r="C53" s="5" t="s">
        <v>20</v>
      </c>
      <c r="D53" s="2" t="s">
        <v>62</v>
      </c>
      <c r="E53" s="2" t="s">
        <v>90</v>
      </c>
      <c r="F53" s="2" t="str">
        <f t="shared" si="2"/>
        <v>OUT</v>
      </c>
      <c r="G53" s="13" t="s">
        <v>93</v>
      </c>
      <c r="H53" s="9"/>
      <c r="I53" s="16">
        <v>18</v>
      </c>
      <c r="J53" s="17">
        <v>6</v>
      </c>
      <c r="K53" s="17">
        <v>2</v>
      </c>
      <c r="L53" s="17">
        <v>2</v>
      </c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" customFormat="1">
      <c r="A54" s="2" t="str">
        <f t="shared" si="0"/>
        <v>WAROIN</v>
      </c>
      <c r="B54" s="2" t="str">
        <f t="shared" si="1"/>
        <v>CARIN</v>
      </c>
      <c r="C54" s="5" t="s">
        <v>20</v>
      </c>
      <c r="D54" s="2" t="s">
        <v>62</v>
      </c>
      <c r="E54" s="2" t="s">
        <v>94</v>
      </c>
      <c r="F54" s="2" t="str">
        <f t="shared" si="2"/>
        <v>IN</v>
      </c>
      <c r="G54" s="12" t="s">
        <v>95</v>
      </c>
      <c r="H54" s="9">
        <f>0.38*(MAX(I54:AAC54))</f>
        <v>4.18</v>
      </c>
      <c r="I54" s="16">
        <v>0</v>
      </c>
      <c r="J54" s="17">
        <v>0</v>
      </c>
      <c r="K54" s="17">
        <v>11</v>
      </c>
      <c r="L54" s="17">
        <v>11</v>
      </c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" customFormat="1">
      <c r="A55" s="2" t="str">
        <f t="shared" si="0"/>
        <v>WAROOUT</v>
      </c>
      <c r="B55" s="2" t="str">
        <f t="shared" si="1"/>
        <v>CAROUT</v>
      </c>
      <c r="C55" s="5" t="s">
        <v>20</v>
      </c>
      <c r="D55" s="2" t="s">
        <v>62</v>
      </c>
      <c r="E55" s="2" t="s">
        <v>94</v>
      </c>
      <c r="F55" s="2" t="str">
        <f t="shared" si="2"/>
        <v>OUT</v>
      </c>
      <c r="G55" s="13" t="s">
        <v>93</v>
      </c>
      <c r="H55" s="9"/>
      <c r="I55" s="16">
        <v>0</v>
      </c>
      <c r="J55" s="17">
        <v>0</v>
      </c>
      <c r="K55" s="17">
        <v>0</v>
      </c>
      <c r="L55" s="17">
        <v>0</v>
      </c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" customFormat="1">
      <c r="A56" s="2" t="str">
        <f t="shared" si="0"/>
        <v>WAROIN</v>
      </c>
      <c r="B56" s="2" t="str">
        <f t="shared" si="1"/>
        <v>CARIN</v>
      </c>
      <c r="C56" s="5" t="s">
        <v>20</v>
      </c>
      <c r="D56" s="2" t="s">
        <v>62</v>
      </c>
      <c r="E56" s="2" t="s">
        <v>96</v>
      </c>
      <c r="F56" s="2" t="str">
        <f t="shared" si="2"/>
        <v>IN</v>
      </c>
      <c r="G56" s="12" t="s">
        <v>95</v>
      </c>
      <c r="H56" s="9">
        <f>0.38*(MAX(I56:AAC56))</f>
        <v>0</v>
      </c>
      <c r="I56" s="16">
        <v>0</v>
      </c>
      <c r="J56" s="17">
        <v>0</v>
      </c>
      <c r="K56" s="17">
        <v>0</v>
      </c>
      <c r="L56" s="17">
        <v>0</v>
      </c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" customFormat="1">
      <c r="A57" s="2" t="str">
        <f t="shared" si="0"/>
        <v>WAROOUT</v>
      </c>
      <c r="B57" s="2" t="str">
        <f t="shared" si="1"/>
        <v>CAROUT</v>
      </c>
      <c r="C57" s="5" t="s">
        <v>20</v>
      </c>
      <c r="D57" s="2" t="s">
        <v>62</v>
      </c>
      <c r="E57" s="2" t="s">
        <v>96</v>
      </c>
      <c r="F57" s="2" t="str">
        <f t="shared" si="2"/>
        <v>OUT</v>
      </c>
      <c r="G57" s="13" t="s">
        <v>93</v>
      </c>
      <c r="H57" s="9"/>
      <c r="I57" s="16">
        <v>0</v>
      </c>
      <c r="J57" s="17">
        <v>0</v>
      </c>
      <c r="K57" s="17">
        <v>0</v>
      </c>
      <c r="L57" s="17">
        <v>0</v>
      </c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" customFormat="1">
      <c r="A58" s="2" t="str">
        <f t="shared" si="0"/>
        <v>AROIN</v>
      </c>
      <c r="B58" s="2" t="str">
        <f t="shared" si="1"/>
        <v>CHINAIN</v>
      </c>
      <c r="C58" s="5" t="s">
        <v>17</v>
      </c>
      <c r="D58" s="2" t="s">
        <v>24</v>
      </c>
      <c r="E58" s="2" t="s">
        <v>90</v>
      </c>
      <c r="F58" s="2" t="str">
        <f t="shared" si="2"/>
        <v>IN</v>
      </c>
      <c r="G58" s="11" t="s">
        <v>91</v>
      </c>
      <c r="H58" s="9"/>
      <c r="I58" s="16">
        <v>5</v>
      </c>
      <c r="J58" s="17">
        <v>5</v>
      </c>
      <c r="K58" s="17">
        <v>5</v>
      </c>
      <c r="L58" s="17">
        <v>5</v>
      </c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" customFormat="1">
      <c r="A59" s="2" t="str">
        <f t="shared" si="0"/>
        <v>AROIN</v>
      </c>
      <c r="B59" s="2" t="str">
        <f t="shared" si="1"/>
        <v>CHINAIN</v>
      </c>
      <c r="C59" s="5" t="s">
        <v>17</v>
      </c>
      <c r="D59" s="2" t="s">
        <v>24</v>
      </c>
      <c r="E59" s="2" t="s">
        <v>90</v>
      </c>
      <c r="F59" s="2" t="str">
        <f t="shared" si="2"/>
        <v>IN</v>
      </c>
      <c r="G59" s="12" t="s">
        <v>92</v>
      </c>
      <c r="H59" s="9">
        <f>0.38*(MAX(I59:AAC59))</f>
        <v>0</v>
      </c>
      <c r="I59" s="16">
        <v>0</v>
      </c>
      <c r="J59" s="17">
        <v>0</v>
      </c>
      <c r="K59" s="17">
        <v>0</v>
      </c>
      <c r="L59" s="17">
        <v>0</v>
      </c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" customFormat="1">
      <c r="A60" s="2" t="str">
        <f t="shared" si="0"/>
        <v>AROOUT</v>
      </c>
      <c r="B60" s="2" t="str">
        <f t="shared" si="1"/>
        <v>CHINAOUT</v>
      </c>
      <c r="C60" s="5" t="s">
        <v>17</v>
      </c>
      <c r="D60" s="2" t="s">
        <v>24</v>
      </c>
      <c r="E60" s="2" t="s">
        <v>90</v>
      </c>
      <c r="F60" s="2" t="str">
        <f t="shared" si="2"/>
        <v>OUT</v>
      </c>
      <c r="G60" s="13" t="s">
        <v>93</v>
      </c>
      <c r="H60" s="9"/>
      <c r="I60" s="16">
        <v>0</v>
      </c>
      <c r="J60" s="17">
        <v>0</v>
      </c>
      <c r="K60" s="17">
        <v>0</v>
      </c>
      <c r="L60" s="17">
        <v>0</v>
      </c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" customFormat="1">
      <c r="A61" s="2" t="str">
        <f t="shared" si="0"/>
        <v>AROIN</v>
      </c>
      <c r="B61" s="2" t="str">
        <f t="shared" si="1"/>
        <v>CHINAIN</v>
      </c>
      <c r="C61" s="5" t="s">
        <v>17</v>
      </c>
      <c r="D61" s="2" t="s">
        <v>24</v>
      </c>
      <c r="E61" s="2" t="s">
        <v>94</v>
      </c>
      <c r="F61" s="2" t="str">
        <f t="shared" si="2"/>
        <v>IN</v>
      </c>
      <c r="G61" s="12" t="s">
        <v>95</v>
      </c>
      <c r="H61" s="9">
        <f>0.38*(MAX(I61:AAC61))</f>
        <v>0</v>
      </c>
      <c r="I61" s="16"/>
      <c r="J61" s="17">
        <v>0</v>
      </c>
      <c r="K61" s="17">
        <v>0</v>
      </c>
      <c r="L61" s="17">
        <v>0</v>
      </c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" customFormat="1">
      <c r="A62" s="2" t="str">
        <f t="shared" si="0"/>
        <v>AROOUT</v>
      </c>
      <c r="B62" s="2" t="str">
        <f t="shared" si="1"/>
        <v>CHINAOUT</v>
      </c>
      <c r="C62" s="5" t="s">
        <v>17</v>
      </c>
      <c r="D62" s="2" t="s">
        <v>24</v>
      </c>
      <c r="E62" s="2" t="s">
        <v>94</v>
      </c>
      <c r="F62" s="2" t="str">
        <f t="shared" si="2"/>
        <v>OUT</v>
      </c>
      <c r="G62" s="13" t="s">
        <v>93</v>
      </c>
      <c r="H62" s="9"/>
      <c r="I62" s="16">
        <v>0</v>
      </c>
      <c r="J62" s="17">
        <v>0</v>
      </c>
      <c r="K62" s="17">
        <v>0</v>
      </c>
      <c r="L62" s="17">
        <v>0</v>
      </c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" customFormat="1">
      <c r="A63" s="2" t="str">
        <f t="shared" si="0"/>
        <v>AROIN</v>
      </c>
      <c r="B63" s="2" t="str">
        <f t="shared" si="1"/>
        <v>CHINAIN</v>
      </c>
      <c r="C63" s="5" t="s">
        <v>17</v>
      </c>
      <c r="D63" s="2" t="s">
        <v>24</v>
      </c>
      <c r="E63" s="2" t="s">
        <v>96</v>
      </c>
      <c r="F63" s="2" t="str">
        <f t="shared" si="2"/>
        <v>IN</v>
      </c>
      <c r="G63" s="12" t="s">
        <v>95</v>
      </c>
      <c r="H63" s="9">
        <f>0.38*(MAX(I63:AAC63))</f>
        <v>0</v>
      </c>
      <c r="I63" s="16"/>
      <c r="J63" s="17">
        <v>0</v>
      </c>
      <c r="K63" s="17">
        <v>0</v>
      </c>
      <c r="L63" s="17">
        <v>0</v>
      </c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" customFormat="1">
      <c r="A64" s="2" t="str">
        <f t="shared" si="0"/>
        <v>AROOUT</v>
      </c>
      <c r="B64" s="2" t="str">
        <f t="shared" si="1"/>
        <v>CHINAOUT</v>
      </c>
      <c r="C64" s="5" t="s">
        <v>17</v>
      </c>
      <c r="D64" s="2" t="s">
        <v>24</v>
      </c>
      <c r="E64" s="2" t="s">
        <v>96</v>
      </c>
      <c r="F64" s="2" t="str">
        <f t="shared" si="2"/>
        <v>OUT</v>
      </c>
      <c r="G64" s="13" t="s">
        <v>93</v>
      </c>
      <c r="H64" s="9"/>
      <c r="I64" s="16">
        <v>0</v>
      </c>
      <c r="J64" s="17">
        <v>0</v>
      </c>
      <c r="K64" s="17">
        <v>0</v>
      </c>
      <c r="L64" s="17">
        <v>0</v>
      </c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" customFormat="1">
      <c r="A65" s="2" t="str">
        <f t="shared" si="0"/>
        <v>ROAIN</v>
      </c>
      <c r="B65" s="2" t="str">
        <f t="shared" si="1"/>
        <v>COLOMBIAIN</v>
      </c>
      <c r="C65" s="5" t="s">
        <v>19</v>
      </c>
      <c r="D65" s="2" t="s">
        <v>25</v>
      </c>
      <c r="E65" s="2" t="s">
        <v>90</v>
      </c>
      <c r="F65" s="2" t="str">
        <f t="shared" si="2"/>
        <v>IN</v>
      </c>
      <c r="G65" s="11" t="s">
        <v>91</v>
      </c>
      <c r="H65" s="9"/>
      <c r="I65" s="16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" customFormat="1">
      <c r="A66" s="2" t="str">
        <f t="shared" si="0"/>
        <v>ROAIN</v>
      </c>
      <c r="B66" s="2" t="str">
        <f t="shared" si="1"/>
        <v>COLOMBIAIN</v>
      </c>
      <c r="C66" s="5" t="s">
        <v>19</v>
      </c>
      <c r="D66" s="2" t="s">
        <v>25</v>
      </c>
      <c r="E66" s="2" t="s">
        <v>90</v>
      </c>
      <c r="F66" s="2" t="str">
        <f t="shared" si="2"/>
        <v>IN</v>
      </c>
      <c r="G66" s="12" t="s">
        <v>92</v>
      </c>
      <c r="H66" s="9">
        <f>0.38*(MAX(I66:AAC66))</f>
        <v>0</v>
      </c>
      <c r="I66" s="16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" customFormat="1">
      <c r="A67" s="2" t="str">
        <f t="shared" ref="A67:A130" si="24">C67&amp;F67</f>
        <v>ROAOUT</v>
      </c>
      <c r="B67" s="2" t="str">
        <f t="shared" ref="B67:B130" si="25">D67&amp;F67</f>
        <v>COLOMBIAOUT</v>
      </c>
      <c r="C67" s="5" t="s">
        <v>19</v>
      </c>
      <c r="D67" s="2" t="s">
        <v>25</v>
      </c>
      <c r="E67" s="2" t="s">
        <v>90</v>
      </c>
      <c r="F67" s="2" t="str">
        <f t="shared" ref="F67:F130" si="26">IF(G67="tracked in tracpoint","IN",IF(G67="untracked in Tracpoint","IN","OUT"))</f>
        <v>OUT</v>
      </c>
      <c r="G67" s="13" t="s">
        <v>93</v>
      </c>
      <c r="H67" s="9"/>
      <c r="I67" s="16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" customFormat="1">
      <c r="A68" s="2" t="str">
        <f t="shared" si="24"/>
        <v>ROAIN</v>
      </c>
      <c r="B68" s="2" t="str">
        <f t="shared" si="25"/>
        <v>COLOMBIAIN</v>
      </c>
      <c r="C68" s="5" t="s">
        <v>19</v>
      </c>
      <c r="D68" s="2" t="s">
        <v>25</v>
      </c>
      <c r="E68" s="2" t="s">
        <v>94</v>
      </c>
      <c r="F68" s="2" t="str">
        <f t="shared" si="26"/>
        <v>IN</v>
      </c>
      <c r="G68" s="12" t="s">
        <v>95</v>
      </c>
      <c r="H68" s="9">
        <f>0.38*(MAX(I68:AAC68))</f>
        <v>0</v>
      </c>
      <c r="I68" s="16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" customFormat="1">
      <c r="A69" s="2" t="str">
        <f t="shared" si="24"/>
        <v>ROAOUT</v>
      </c>
      <c r="B69" s="2" t="str">
        <f t="shared" si="25"/>
        <v>COLOMBIAOUT</v>
      </c>
      <c r="C69" s="5" t="s">
        <v>19</v>
      </c>
      <c r="D69" s="2" t="s">
        <v>25</v>
      </c>
      <c r="E69" s="2" t="s">
        <v>94</v>
      </c>
      <c r="F69" s="2" t="str">
        <f t="shared" si="26"/>
        <v>OUT</v>
      </c>
      <c r="G69" s="13" t="s">
        <v>93</v>
      </c>
      <c r="H69" s="9"/>
      <c r="I69" s="1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" customFormat="1">
      <c r="A70" s="2" t="str">
        <f t="shared" si="24"/>
        <v>ROAIN</v>
      </c>
      <c r="B70" s="2" t="str">
        <f t="shared" si="25"/>
        <v>COLOMBIAIN</v>
      </c>
      <c r="C70" s="5" t="s">
        <v>19</v>
      </c>
      <c r="D70" s="2" t="s">
        <v>25</v>
      </c>
      <c r="E70" s="2" t="s">
        <v>96</v>
      </c>
      <c r="F70" s="2" t="str">
        <f t="shared" si="26"/>
        <v>IN</v>
      </c>
      <c r="G70" s="12" t="s">
        <v>95</v>
      </c>
      <c r="H70" s="9">
        <f>0.38*(MAX(I70:AAC70))</f>
        <v>0</v>
      </c>
      <c r="I70" s="1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" customFormat="1">
      <c r="A71" s="2" t="str">
        <f t="shared" si="24"/>
        <v>ROAOUT</v>
      </c>
      <c r="B71" s="2" t="str">
        <f t="shared" si="25"/>
        <v>COLOMBIAOUT</v>
      </c>
      <c r="C71" s="5" t="s">
        <v>19</v>
      </c>
      <c r="D71" s="2" t="s">
        <v>25</v>
      </c>
      <c r="E71" s="2" t="s">
        <v>96</v>
      </c>
      <c r="F71" s="2" t="str">
        <f t="shared" si="26"/>
        <v>OUT</v>
      </c>
      <c r="G71" s="13" t="s">
        <v>93</v>
      </c>
      <c r="H71" s="9"/>
      <c r="I71" s="16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" customFormat="1">
      <c r="A72" s="2" t="str">
        <f t="shared" si="24"/>
        <v>ROAIN</v>
      </c>
      <c r="B72" s="2" t="str">
        <f t="shared" si="25"/>
        <v>DOMINICAN REPUBLICIN</v>
      </c>
      <c r="C72" s="5" t="s">
        <v>19</v>
      </c>
      <c r="D72" s="2" t="s">
        <v>50</v>
      </c>
      <c r="E72" s="2" t="s">
        <v>90</v>
      </c>
      <c r="F72" s="2" t="str">
        <f t="shared" si="26"/>
        <v>IN</v>
      </c>
      <c r="G72" s="11" t="s">
        <v>91</v>
      </c>
      <c r="H72" s="9"/>
      <c r="I72" s="16">
        <v>3</v>
      </c>
      <c r="J72" s="17">
        <v>3</v>
      </c>
      <c r="K72" s="17">
        <v>3</v>
      </c>
      <c r="L72" s="17">
        <v>3</v>
      </c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" customFormat="1">
      <c r="A73" s="2" t="str">
        <f t="shared" si="24"/>
        <v>ROAIN</v>
      </c>
      <c r="B73" s="2" t="str">
        <f t="shared" si="25"/>
        <v>DOMINICAN REPUBLICIN</v>
      </c>
      <c r="C73" s="5" t="s">
        <v>19</v>
      </c>
      <c r="D73" s="2" t="s">
        <v>50</v>
      </c>
      <c r="E73" s="2" t="s">
        <v>90</v>
      </c>
      <c r="F73" s="2" t="str">
        <f t="shared" si="26"/>
        <v>IN</v>
      </c>
      <c r="G73" s="12" t="s">
        <v>92</v>
      </c>
      <c r="H73" s="9">
        <f>0.38*(MAX(I73:AAC73))</f>
        <v>0.76</v>
      </c>
      <c r="I73" s="16">
        <v>0</v>
      </c>
      <c r="J73" s="17">
        <v>0</v>
      </c>
      <c r="K73" s="17">
        <v>1</v>
      </c>
      <c r="L73" s="17">
        <v>2</v>
      </c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" customFormat="1">
      <c r="A74" s="2" t="str">
        <f t="shared" si="24"/>
        <v>ROAOUT</v>
      </c>
      <c r="B74" s="2" t="str">
        <f t="shared" si="25"/>
        <v>DOMINICAN REPUBLICOUT</v>
      </c>
      <c r="C74" s="5" t="s">
        <v>19</v>
      </c>
      <c r="D74" s="2" t="s">
        <v>50</v>
      </c>
      <c r="E74" s="2" t="s">
        <v>90</v>
      </c>
      <c r="F74" s="2" t="str">
        <f t="shared" si="26"/>
        <v>OUT</v>
      </c>
      <c r="G74" s="13" t="s">
        <v>93</v>
      </c>
      <c r="H74" s="9"/>
      <c r="I74" s="16">
        <v>9</v>
      </c>
      <c r="J74" s="17">
        <v>9</v>
      </c>
      <c r="K74" s="17">
        <v>8</v>
      </c>
      <c r="L74" s="17">
        <v>7</v>
      </c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" customFormat="1">
      <c r="A75" s="2" t="str">
        <f t="shared" si="24"/>
        <v>ROAIN</v>
      </c>
      <c r="B75" s="2" t="str">
        <f t="shared" si="25"/>
        <v>DOMINICAN REPUBLICIN</v>
      </c>
      <c r="C75" s="5" t="s">
        <v>19</v>
      </c>
      <c r="D75" s="2" t="s">
        <v>50</v>
      </c>
      <c r="E75" s="2" t="s">
        <v>94</v>
      </c>
      <c r="F75" s="2" t="str">
        <f t="shared" si="26"/>
        <v>IN</v>
      </c>
      <c r="G75" s="12" t="s">
        <v>95</v>
      </c>
      <c r="H75" s="9">
        <f>0.38*(MAX(I75:AAC75))</f>
        <v>0</v>
      </c>
      <c r="I75" s="1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" customFormat="1">
      <c r="A76" s="2" t="str">
        <f t="shared" si="24"/>
        <v>ROAOUT</v>
      </c>
      <c r="B76" s="2" t="str">
        <f t="shared" si="25"/>
        <v>DOMINICAN REPUBLICOUT</v>
      </c>
      <c r="C76" s="5" t="s">
        <v>19</v>
      </c>
      <c r="D76" s="2" t="s">
        <v>50</v>
      </c>
      <c r="E76" s="2" t="s">
        <v>94</v>
      </c>
      <c r="F76" s="2" t="str">
        <f t="shared" si="26"/>
        <v>OUT</v>
      </c>
      <c r="G76" s="13" t="s">
        <v>93</v>
      </c>
      <c r="H76" s="9"/>
      <c r="I76" s="16">
        <v>0</v>
      </c>
      <c r="J76" s="17">
        <v>0</v>
      </c>
      <c r="K76" s="17">
        <v>0</v>
      </c>
      <c r="L76" s="17">
        <v>0</v>
      </c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" customFormat="1">
      <c r="A77" s="2" t="str">
        <f t="shared" si="24"/>
        <v>ROAIN</v>
      </c>
      <c r="B77" s="2" t="str">
        <f t="shared" si="25"/>
        <v>DOMINICAN REPUBLICIN</v>
      </c>
      <c r="C77" s="5" t="s">
        <v>19</v>
      </c>
      <c r="D77" s="2" t="s">
        <v>50</v>
      </c>
      <c r="E77" s="2" t="s">
        <v>96</v>
      </c>
      <c r="F77" s="2" t="str">
        <f t="shared" si="26"/>
        <v>IN</v>
      </c>
      <c r="G77" s="12" t="s">
        <v>95</v>
      </c>
      <c r="H77" s="9">
        <f>0.38*(MAX(I77:AAC77))</f>
        <v>0</v>
      </c>
      <c r="I77" s="1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" customFormat="1">
      <c r="A78" s="2" t="str">
        <f t="shared" si="24"/>
        <v>ROAOUT</v>
      </c>
      <c r="B78" s="2" t="str">
        <f t="shared" si="25"/>
        <v>DOMINICAN REPUBLICOUT</v>
      </c>
      <c r="C78" s="5" t="s">
        <v>19</v>
      </c>
      <c r="D78" s="2" t="s">
        <v>50</v>
      </c>
      <c r="E78" s="2" t="s">
        <v>96</v>
      </c>
      <c r="F78" s="2" t="str">
        <f t="shared" si="26"/>
        <v>OUT</v>
      </c>
      <c r="G78" s="13" t="s">
        <v>93</v>
      </c>
      <c r="H78" s="9"/>
      <c r="I78" s="16">
        <v>0</v>
      </c>
      <c r="J78" s="17">
        <v>0</v>
      </c>
      <c r="K78" s="17">
        <v>0</v>
      </c>
      <c r="L78" s="17">
        <v>0</v>
      </c>
      <c r="M78" s="17"/>
      <c r="N78" s="17"/>
      <c r="O78" s="17"/>
      <c r="P78" s="17"/>
      <c r="Q78" s="17"/>
      <c r="R78" s="17"/>
      <c r="S78" s="17"/>
      <c r="T78" s="17"/>
      <c r="U78" s="17"/>
    </row>
    <row r="79" spans="1:21" s="2" customFormat="1">
      <c r="A79" s="2" t="str">
        <f t="shared" si="24"/>
        <v>ROAIN</v>
      </c>
      <c r="B79" s="2" t="str">
        <f t="shared" si="25"/>
        <v>ECUADORIN</v>
      </c>
      <c r="C79" s="5" t="s">
        <v>19</v>
      </c>
      <c r="D79" s="2" t="s">
        <v>51</v>
      </c>
      <c r="E79" s="2" t="s">
        <v>90</v>
      </c>
      <c r="F79" s="2" t="str">
        <f t="shared" si="26"/>
        <v>IN</v>
      </c>
      <c r="G79" s="11" t="s">
        <v>91</v>
      </c>
      <c r="H79" s="9"/>
      <c r="I79" s="16">
        <v>42</v>
      </c>
      <c r="J79" s="17">
        <v>42</v>
      </c>
      <c r="K79" s="17">
        <v>42</v>
      </c>
      <c r="L79" s="17">
        <v>42</v>
      </c>
      <c r="M79" s="17"/>
      <c r="N79" s="17"/>
      <c r="O79" s="17"/>
      <c r="P79" s="17"/>
      <c r="Q79" s="17"/>
      <c r="R79" s="17"/>
      <c r="S79" s="17"/>
      <c r="T79" s="17"/>
      <c r="U79" s="17"/>
    </row>
    <row r="80" spans="1:21" s="2" customFormat="1">
      <c r="A80" s="2" t="str">
        <f t="shared" si="24"/>
        <v>ROAIN</v>
      </c>
      <c r="B80" s="2" t="str">
        <f t="shared" si="25"/>
        <v>ECUADORIN</v>
      </c>
      <c r="C80" s="5" t="s">
        <v>19</v>
      </c>
      <c r="D80" s="2" t="s">
        <v>51</v>
      </c>
      <c r="E80" s="2" t="s">
        <v>90</v>
      </c>
      <c r="F80" s="2" t="str">
        <f t="shared" si="26"/>
        <v>IN</v>
      </c>
      <c r="G80" s="12" t="s">
        <v>92</v>
      </c>
      <c r="H80" s="9">
        <f>0.38*(MAX(I80:AAC80))</f>
        <v>3.04</v>
      </c>
      <c r="I80" s="16">
        <v>0</v>
      </c>
      <c r="J80" s="17">
        <v>8</v>
      </c>
      <c r="K80" s="17">
        <v>8</v>
      </c>
      <c r="L80" s="17">
        <v>8</v>
      </c>
      <c r="M80" s="17"/>
      <c r="N80" s="17"/>
      <c r="O80" s="17"/>
      <c r="P80" s="17"/>
      <c r="Q80" s="17"/>
      <c r="R80" s="17"/>
      <c r="S80" s="17"/>
      <c r="T80" s="17"/>
      <c r="U80" s="17"/>
    </row>
    <row r="81" spans="1:21" s="2" customFormat="1">
      <c r="A81" s="2" t="str">
        <f t="shared" si="24"/>
        <v>ROAOUT</v>
      </c>
      <c r="B81" s="2" t="str">
        <f t="shared" si="25"/>
        <v>ECUADOROUT</v>
      </c>
      <c r="C81" s="5" t="s">
        <v>19</v>
      </c>
      <c r="D81" s="2" t="s">
        <v>51</v>
      </c>
      <c r="E81" s="2" t="s">
        <v>90</v>
      </c>
      <c r="F81" s="2" t="str">
        <f t="shared" si="26"/>
        <v>OUT</v>
      </c>
      <c r="G81" s="13" t="s">
        <v>93</v>
      </c>
      <c r="H81" s="9"/>
      <c r="I81" s="16">
        <v>0</v>
      </c>
      <c r="J81" s="17">
        <v>0</v>
      </c>
      <c r="K81" s="17">
        <v>0</v>
      </c>
      <c r="L81" s="17">
        <v>0</v>
      </c>
      <c r="M81" s="17"/>
      <c r="N81" s="17"/>
      <c r="O81" s="17"/>
      <c r="P81" s="17"/>
      <c r="Q81" s="17"/>
      <c r="R81" s="17"/>
      <c r="S81" s="17"/>
      <c r="T81" s="17"/>
      <c r="U81" s="17"/>
    </row>
    <row r="82" spans="1:21" s="2" customFormat="1">
      <c r="A82" s="2" t="str">
        <f t="shared" si="24"/>
        <v>ROAIN</v>
      </c>
      <c r="B82" s="2" t="str">
        <f t="shared" si="25"/>
        <v>ECUADORIN</v>
      </c>
      <c r="C82" s="5" t="s">
        <v>19</v>
      </c>
      <c r="D82" s="2" t="s">
        <v>51</v>
      </c>
      <c r="E82" s="2" t="s">
        <v>94</v>
      </c>
      <c r="F82" s="2" t="str">
        <f t="shared" si="26"/>
        <v>IN</v>
      </c>
      <c r="G82" s="12" t="s">
        <v>95</v>
      </c>
      <c r="H82" s="9">
        <f>0.38*(MAX(I82:AAC82))</f>
        <v>0</v>
      </c>
      <c r="I82" s="16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s="2" customFormat="1">
      <c r="A83" s="2" t="str">
        <f t="shared" si="24"/>
        <v>ROAOUT</v>
      </c>
      <c r="B83" s="2" t="str">
        <f t="shared" si="25"/>
        <v>ECUADOROUT</v>
      </c>
      <c r="C83" s="5" t="s">
        <v>19</v>
      </c>
      <c r="D83" s="2" t="s">
        <v>51</v>
      </c>
      <c r="E83" s="2" t="s">
        <v>94</v>
      </c>
      <c r="F83" s="2" t="str">
        <f t="shared" si="26"/>
        <v>OUT</v>
      </c>
      <c r="G83" s="13" t="s">
        <v>93</v>
      </c>
      <c r="H83" s="9"/>
      <c r="I83" s="16">
        <v>4</v>
      </c>
      <c r="J83" s="17">
        <v>4</v>
      </c>
      <c r="K83" s="17">
        <v>4</v>
      </c>
      <c r="L83" s="17">
        <v>4</v>
      </c>
      <c r="M83" s="17"/>
      <c r="N83" s="17"/>
      <c r="O83" s="17"/>
      <c r="P83" s="17"/>
      <c r="Q83" s="17"/>
      <c r="R83" s="17"/>
      <c r="S83" s="17"/>
      <c r="T83" s="17"/>
      <c r="U83" s="17"/>
    </row>
    <row r="84" spans="1:21" s="2" customFormat="1">
      <c r="A84" s="2" t="str">
        <f t="shared" si="24"/>
        <v>ROAIN</v>
      </c>
      <c r="B84" s="2" t="str">
        <f t="shared" si="25"/>
        <v>ECUADORIN</v>
      </c>
      <c r="C84" s="5" t="s">
        <v>19</v>
      </c>
      <c r="D84" s="2" t="s">
        <v>51</v>
      </c>
      <c r="E84" s="2" t="s">
        <v>96</v>
      </c>
      <c r="F84" s="2" t="str">
        <f t="shared" si="26"/>
        <v>IN</v>
      </c>
      <c r="G84" s="12" t="s">
        <v>95</v>
      </c>
      <c r="H84" s="9">
        <f>0.38*(MAX(I84:AAC84))</f>
        <v>0</v>
      </c>
      <c r="I84" s="1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s="2" customFormat="1">
      <c r="A85" s="2" t="str">
        <f t="shared" si="24"/>
        <v>ROAOUT</v>
      </c>
      <c r="B85" s="2" t="str">
        <f t="shared" si="25"/>
        <v>ECUADOROUT</v>
      </c>
      <c r="C85" s="5" t="s">
        <v>19</v>
      </c>
      <c r="D85" s="2" t="s">
        <v>51</v>
      </c>
      <c r="E85" s="2" t="s">
        <v>96</v>
      </c>
      <c r="F85" s="2" t="str">
        <f t="shared" si="26"/>
        <v>OUT</v>
      </c>
      <c r="G85" s="13" t="s">
        <v>93</v>
      </c>
      <c r="H85" s="9"/>
      <c r="I85" s="16">
        <v>0</v>
      </c>
      <c r="J85" s="17">
        <v>0</v>
      </c>
      <c r="K85" s="17">
        <v>0</v>
      </c>
      <c r="L85" s="17">
        <v>0</v>
      </c>
      <c r="M85" s="17"/>
      <c r="N85" s="17"/>
      <c r="O85" s="17"/>
      <c r="P85" s="17"/>
      <c r="Q85" s="17"/>
      <c r="R85" s="17"/>
      <c r="S85" s="17"/>
      <c r="T85" s="17"/>
      <c r="U85" s="17"/>
    </row>
    <row r="86" spans="1:21" s="2" customFormat="1">
      <c r="A86" s="2" t="str">
        <f t="shared" si="24"/>
        <v>MEESAIN</v>
      </c>
      <c r="B86" s="2" t="str">
        <f t="shared" si="25"/>
        <v>EGYPTIN</v>
      </c>
      <c r="C86" s="5" t="s">
        <v>18</v>
      </c>
      <c r="D86" s="2" t="s">
        <v>34</v>
      </c>
      <c r="E86" s="2" t="s">
        <v>90</v>
      </c>
      <c r="F86" s="2" t="str">
        <f t="shared" si="26"/>
        <v>IN</v>
      </c>
      <c r="G86" s="11" t="s">
        <v>91</v>
      </c>
      <c r="H86" s="9"/>
      <c r="I86" s="16">
        <v>0</v>
      </c>
      <c r="J86" s="17">
        <v>0</v>
      </c>
      <c r="K86" s="17">
        <v>0</v>
      </c>
      <c r="L86" s="17">
        <v>0</v>
      </c>
      <c r="M86" s="17"/>
      <c r="N86" s="17">
        <v>12</v>
      </c>
      <c r="O86" s="17"/>
      <c r="P86" s="17"/>
      <c r="Q86" s="17"/>
      <c r="R86" s="17"/>
      <c r="S86" s="17"/>
      <c r="T86" s="17"/>
      <c r="U86" s="17"/>
    </row>
    <row r="87" spans="1:21" s="2" customFormat="1">
      <c r="A87" s="2" t="str">
        <f t="shared" si="24"/>
        <v>MEESAIN</v>
      </c>
      <c r="B87" s="2" t="str">
        <f t="shared" si="25"/>
        <v>EGYPTIN</v>
      </c>
      <c r="C87" s="5" t="s">
        <v>18</v>
      </c>
      <c r="D87" s="2" t="s">
        <v>34</v>
      </c>
      <c r="E87" s="2" t="s">
        <v>90</v>
      </c>
      <c r="F87" s="2" t="str">
        <f t="shared" si="26"/>
        <v>IN</v>
      </c>
      <c r="G87" s="12" t="s">
        <v>92</v>
      </c>
      <c r="H87" s="9">
        <f>0.38*(MAX(I87:AAC87))</f>
        <v>2.2800000000000002</v>
      </c>
      <c r="I87" s="16">
        <v>0</v>
      </c>
      <c r="J87" s="17">
        <v>0</v>
      </c>
      <c r="K87" s="17">
        <v>0</v>
      </c>
      <c r="L87" s="17">
        <v>6</v>
      </c>
      <c r="M87" s="17"/>
      <c r="N87" s="17">
        <v>3</v>
      </c>
      <c r="O87" s="17"/>
      <c r="P87" s="17"/>
      <c r="Q87" s="17"/>
      <c r="R87" s="17"/>
      <c r="S87" s="17"/>
      <c r="T87" s="17"/>
      <c r="U87" s="17"/>
    </row>
    <row r="88" spans="1:21" s="2" customFormat="1">
      <c r="A88" s="2" t="str">
        <f t="shared" si="24"/>
        <v>MEESAOUT</v>
      </c>
      <c r="B88" s="2" t="str">
        <f t="shared" si="25"/>
        <v>EGYPTOUT</v>
      </c>
      <c r="C88" s="5" t="s">
        <v>18</v>
      </c>
      <c r="D88" s="2" t="s">
        <v>34</v>
      </c>
      <c r="E88" s="2" t="s">
        <v>90</v>
      </c>
      <c r="F88" s="2" t="str">
        <f t="shared" si="26"/>
        <v>OUT</v>
      </c>
      <c r="G88" s="13" t="s">
        <v>93</v>
      </c>
      <c r="H88" s="9"/>
      <c r="I88" s="16">
        <v>18</v>
      </c>
      <c r="J88" s="17">
        <v>18</v>
      </c>
      <c r="K88" s="17">
        <v>18</v>
      </c>
      <c r="L88" s="17">
        <v>12</v>
      </c>
      <c r="M88" s="17"/>
      <c r="N88" s="17">
        <v>5</v>
      </c>
      <c r="O88" s="17"/>
      <c r="P88" s="17"/>
      <c r="Q88" s="17"/>
      <c r="R88" s="17"/>
      <c r="S88" s="17"/>
      <c r="T88" s="17"/>
      <c r="U88" s="17"/>
    </row>
    <row r="89" spans="1:21" s="2" customFormat="1">
      <c r="A89" s="2" t="str">
        <f t="shared" si="24"/>
        <v>MEESAIN</v>
      </c>
      <c r="B89" s="2" t="str">
        <f t="shared" si="25"/>
        <v>EGYPTIN</v>
      </c>
      <c r="C89" s="5" t="s">
        <v>18</v>
      </c>
      <c r="D89" s="2" t="s">
        <v>34</v>
      </c>
      <c r="E89" s="2" t="s">
        <v>94</v>
      </c>
      <c r="F89" s="2" t="str">
        <f t="shared" si="26"/>
        <v>IN</v>
      </c>
      <c r="G89" s="12" t="s">
        <v>95</v>
      </c>
      <c r="H89" s="9">
        <f>0.38*(MAX(I89:AAC89))</f>
        <v>1.9</v>
      </c>
      <c r="I89" s="16"/>
      <c r="J89" s="17"/>
      <c r="K89" s="17"/>
      <c r="L89" s="17"/>
      <c r="M89" s="17"/>
      <c r="N89" s="17">
        <v>5</v>
      </c>
      <c r="O89" s="17"/>
      <c r="P89" s="17"/>
      <c r="Q89" s="17"/>
      <c r="R89" s="17"/>
      <c r="S89" s="17"/>
      <c r="T89" s="17"/>
      <c r="U89" s="17"/>
    </row>
    <row r="90" spans="1:21" s="2" customFormat="1">
      <c r="A90" s="2" t="str">
        <f t="shared" si="24"/>
        <v>MEESAOUT</v>
      </c>
      <c r="B90" s="2" t="str">
        <f t="shared" si="25"/>
        <v>EGYPTOUT</v>
      </c>
      <c r="C90" s="5" t="s">
        <v>18</v>
      </c>
      <c r="D90" s="2" t="s">
        <v>34</v>
      </c>
      <c r="E90" s="2" t="s">
        <v>94</v>
      </c>
      <c r="F90" s="2" t="str">
        <f t="shared" si="26"/>
        <v>OUT</v>
      </c>
      <c r="G90" s="13" t="s">
        <v>93</v>
      </c>
      <c r="H90" s="9"/>
      <c r="I90" s="16">
        <v>0</v>
      </c>
      <c r="J90" s="17">
        <v>0</v>
      </c>
      <c r="K90" s="17">
        <v>0</v>
      </c>
      <c r="L90" s="17">
        <v>0</v>
      </c>
      <c r="M90" s="17"/>
      <c r="N90" s="17"/>
      <c r="O90" s="17"/>
      <c r="P90" s="17"/>
      <c r="Q90" s="17"/>
      <c r="R90" s="17"/>
      <c r="S90" s="17"/>
      <c r="T90" s="17"/>
      <c r="U90" s="17"/>
    </row>
    <row r="91" spans="1:21" s="2" customFormat="1">
      <c r="A91" s="2" t="str">
        <f t="shared" si="24"/>
        <v>MEESAIN</v>
      </c>
      <c r="B91" s="2" t="str">
        <f t="shared" si="25"/>
        <v>EGYPTIN</v>
      </c>
      <c r="C91" s="5" t="s">
        <v>18</v>
      </c>
      <c r="D91" s="2" t="s">
        <v>34</v>
      </c>
      <c r="E91" s="2" t="s">
        <v>96</v>
      </c>
      <c r="F91" s="2" t="str">
        <f t="shared" si="26"/>
        <v>IN</v>
      </c>
      <c r="G91" s="12" t="s">
        <v>95</v>
      </c>
      <c r="H91" s="9">
        <f>0.38*(MAX(I91:AAC91))</f>
        <v>0</v>
      </c>
      <c r="I91" s="16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s="2" customFormat="1">
      <c r="A92" s="2" t="str">
        <f t="shared" si="24"/>
        <v>MEESAOUT</v>
      </c>
      <c r="B92" s="2" t="str">
        <f t="shared" si="25"/>
        <v>EGYPTOUT</v>
      </c>
      <c r="C92" s="5" t="s">
        <v>18</v>
      </c>
      <c r="D92" s="2" t="s">
        <v>34</v>
      </c>
      <c r="E92" s="2" t="s">
        <v>96</v>
      </c>
      <c r="F92" s="2" t="str">
        <f t="shared" si="26"/>
        <v>OUT</v>
      </c>
      <c r="G92" s="13" t="s">
        <v>93</v>
      </c>
      <c r="H92" s="9"/>
      <c r="I92" s="16">
        <v>0</v>
      </c>
      <c r="J92" s="17">
        <v>0</v>
      </c>
      <c r="K92" s="17">
        <v>0</v>
      </c>
      <c r="L92" s="17">
        <v>0</v>
      </c>
      <c r="M92" s="17"/>
      <c r="N92" s="17"/>
      <c r="O92" s="17"/>
      <c r="P92" s="17"/>
      <c r="Q92" s="17"/>
      <c r="R92" s="17"/>
      <c r="S92" s="17"/>
      <c r="T92" s="17"/>
      <c r="U92" s="17"/>
    </row>
    <row r="93" spans="1:21" s="2" customFormat="1">
      <c r="A93" s="2" t="str">
        <f t="shared" si="24"/>
        <v>ROAIN</v>
      </c>
      <c r="B93" s="2" t="str">
        <f t="shared" si="25"/>
        <v>EL SALVADORIN</v>
      </c>
      <c r="C93" s="5" t="s">
        <v>19</v>
      </c>
      <c r="D93" s="2" t="s">
        <v>52</v>
      </c>
      <c r="E93" s="2" t="s">
        <v>90</v>
      </c>
      <c r="F93" s="2" t="str">
        <f t="shared" si="26"/>
        <v>IN</v>
      </c>
      <c r="G93" s="11" t="s">
        <v>91</v>
      </c>
      <c r="H93" s="9"/>
      <c r="I93" s="16">
        <v>23</v>
      </c>
      <c r="J93" s="17">
        <v>23</v>
      </c>
      <c r="K93" s="17">
        <v>23</v>
      </c>
      <c r="L93" s="17">
        <v>23</v>
      </c>
      <c r="M93" s="17"/>
      <c r="N93" s="17"/>
      <c r="O93" s="17"/>
      <c r="P93" s="17"/>
      <c r="Q93" s="17"/>
      <c r="R93" s="17"/>
      <c r="S93" s="17"/>
      <c r="T93" s="17"/>
      <c r="U93" s="17"/>
    </row>
    <row r="94" spans="1:21" s="2" customFormat="1">
      <c r="A94" s="2" t="str">
        <f t="shared" si="24"/>
        <v>ROAIN</v>
      </c>
      <c r="B94" s="2" t="str">
        <f t="shared" si="25"/>
        <v>EL SALVADORIN</v>
      </c>
      <c r="C94" s="5" t="s">
        <v>19</v>
      </c>
      <c r="D94" s="2" t="s">
        <v>52</v>
      </c>
      <c r="E94" s="2" t="s">
        <v>90</v>
      </c>
      <c r="F94" s="2" t="str">
        <f t="shared" si="26"/>
        <v>IN</v>
      </c>
      <c r="G94" s="12" t="s">
        <v>92</v>
      </c>
      <c r="H94" s="9">
        <f>0.38*(MAX(I94:AAC94))</f>
        <v>10.64</v>
      </c>
      <c r="I94" s="16">
        <v>27</v>
      </c>
      <c r="J94" s="17">
        <v>27</v>
      </c>
      <c r="K94" s="17">
        <v>28</v>
      </c>
      <c r="L94" s="17">
        <v>28</v>
      </c>
      <c r="M94" s="17"/>
      <c r="N94" s="17"/>
      <c r="O94" s="17"/>
      <c r="P94" s="17"/>
      <c r="Q94" s="17"/>
      <c r="R94" s="17"/>
      <c r="S94" s="17"/>
      <c r="T94" s="17"/>
      <c r="U94" s="17"/>
    </row>
    <row r="95" spans="1:21" s="2" customFormat="1">
      <c r="A95" s="2" t="str">
        <f t="shared" si="24"/>
        <v>ROAOUT</v>
      </c>
      <c r="B95" s="2" t="str">
        <f t="shared" si="25"/>
        <v>EL SALVADOROUT</v>
      </c>
      <c r="C95" s="5" t="s">
        <v>19</v>
      </c>
      <c r="D95" s="2" t="s">
        <v>52</v>
      </c>
      <c r="E95" s="2" t="s">
        <v>90</v>
      </c>
      <c r="F95" s="2" t="str">
        <f t="shared" si="26"/>
        <v>OUT</v>
      </c>
      <c r="G95" s="13" t="s">
        <v>93</v>
      </c>
      <c r="H95" s="9"/>
      <c r="I95" s="16">
        <v>4</v>
      </c>
      <c r="J95" s="17">
        <v>4</v>
      </c>
      <c r="K95" s="17">
        <v>3</v>
      </c>
      <c r="L95" s="17">
        <v>3</v>
      </c>
      <c r="M95" s="17"/>
      <c r="N95" s="17"/>
      <c r="O95" s="17"/>
      <c r="P95" s="17"/>
      <c r="Q95" s="17"/>
      <c r="R95" s="17"/>
      <c r="S95" s="17"/>
      <c r="T95" s="17"/>
      <c r="U95" s="17"/>
    </row>
    <row r="96" spans="1:21" s="2" customFormat="1">
      <c r="A96" s="2" t="str">
        <f t="shared" si="24"/>
        <v>ROAIN</v>
      </c>
      <c r="B96" s="2" t="str">
        <f t="shared" si="25"/>
        <v>EL SALVADORIN</v>
      </c>
      <c r="C96" s="5" t="s">
        <v>19</v>
      </c>
      <c r="D96" s="2" t="s">
        <v>52</v>
      </c>
      <c r="E96" s="2" t="s">
        <v>94</v>
      </c>
      <c r="F96" s="2" t="str">
        <f t="shared" si="26"/>
        <v>IN</v>
      </c>
      <c r="G96" s="12" t="s">
        <v>95</v>
      </c>
      <c r="H96" s="9">
        <f>0.38*(MAX(I96:AAC96))</f>
        <v>0</v>
      </c>
      <c r="I96" s="16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2" customFormat="1">
      <c r="A97" s="2" t="str">
        <f t="shared" si="24"/>
        <v>ROAOUT</v>
      </c>
      <c r="B97" s="2" t="str">
        <f t="shared" si="25"/>
        <v>EL SALVADOROUT</v>
      </c>
      <c r="C97" s="5" t="s">
        <v>19</v>
      </c>
      <c r="D97" s="2" t="s">
        <v>52</v>
      </c>
      <c r="E97" s="2" t="s">
        <v>94</v>
      </c>
      <c r="F97" s="2" t="str">
        <f t="shared" si="26"/>
        <v>OUT</v>
      </c>
      <c r="G97" s="13" t="s">
        <v>93</v>
      </c>
      <c r="H97" s="9"/>
      <c r="I97" s="16">
        <v>0</v>
      </c>
      <c r="J97" s="17">
        <v>0</v>
      </c>
      <c r="K97" s="17">
        <v>0</v>
      </c>
      <c r="L97" s="17">
        <v>0</v>
      </c>
      <c r="M97" s="17"/>
      <c r="N97" s="17"/>
      <c r="O97" s="17"/>
      <c r="P97" s="17"/>
      <c r="Q97" s="17"/>
      <c r="R97" s="17"/>
      <c r="S97" s="17"/>
      <c r="T97" s="17"/>
      <c r="U97" s="17"/>
    </row>
    <row r="98" spans="1:21" s="2" customFormat="1">
      <c r="A98" s="2" t="str">
        <f t="shared" si="24"/>
        <v>ROAIN</v>
      </c>
      <c r="B98" s="2" t="str">
        <f t="shared" si="25"/>
        <v>EL SALVADORIN</v>
      </c>
      <c r="C98" s="5" t="s">
        <v>19</v>
      </c>
      <c r="D98" s="2" t="s">
        <v>52</v>
      </c>
      <c r="E98" s="2" t="s">
        <v>96</v>
      </c>
      <c r="F98" s="2" t="str">
        <f t="shared" si="26"/>
        <v>IN</v>
      </c>
      <c r="G98" s="12" t="s">
        <v>95</v>
      </c>
      <c r="H98" s="9">
        <f>0.38*(MAX(I98:AAC98))</f>
        <v>0</v>
      </c>
      <c r="I98" s="1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2" customFormat="1">
      <c r="A99" s="2" t="str">
        <f t="shared" si="24"/>
        <v>ROAOUT</v>
      </c>
      <c r="B99" s="2" t="str">
        <f t="shared" si="25"/>
        <v>EL SALVADOROUT</v>
      </c>
      <c r="C99" s="5" t="s">
        <v>19</v>
      </c>
      <c r="D99" s="2" t="s">
        <v>52</v>
      </c>
      <c r="E99" s="2" t="s">
        <v>96</v>
      </c>
      <c r="F99" s="2" t="str">
        <f t="shared" si="26"/>
        <v>OUT</v>
      </c>
      <c r="G99" s="13" t="s">
        <v>93</v>
      </c>
      <c r="H99" s="9"/>
      <c r="I99" s="16">
        <v>0</v>
      </c>
      <c r="J99" s="17">
        <v>0</v>
      </c>
      <c r="K99" s="17">
        <v>0</v>
      </c>
      <c r="L99" s="17">
        <v>0</v>
      </c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2" customFormat="1">
      <c r="A100" s="2" t="str">
        <f t="shared" si="24"/>
        <v>MEESAIN</v>
      </c>
      <c r="B100" s="2" t="str">
        <f t="shared" si="25"/>
        <v>ETHIOPIAIN</v>
      </c>
      <c r="C100" s="5" t="s">
        <v>18</v>
      </c>
      <c r="D100" s="2" t="s">
        <v>35</v>
      </c>
      <c r="E100" s="2" t="s">
        <v>90</v>
      </c>
      <c r="F100" s="2" t="str">
        <f t="shared" si="26"/>
        <v>IN</v>
      </c>
      <c r="G100" s="11" t="s">
        <v>91</v>
      </c>
      <c r="H100" s="9"/>
      <c r="I100" s="16">
        <v>8</v>
      </c>
      <c r="J100" s="17">
        <v>8</v>
      </c>
      <c r="K100" s="17">
        <v>8</v>
      </c>
      <c r="L100" s="17">
        <v>8</v>
      </c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s="2" customFormat="1">
      <c r="A101" s="2" t="str">
        <f t="shared" si="24"/>
        <v>MEESAIN</v>
      </c>
      <c r="B101" s="2" t="str">
        <f t="shared" si="25"/>
        <v>ETHIOPIAIN</v>
      </c>
      <c r="C101" s="5" t="s">
        <v>18</v>
      </c>
      <c r="D101" s="2" t="s">
        <v>35</v>
      </c>
      <c r="E101" s="2" t="s">
        <v>90</v>
      </c>
      <c r="F101" s="2" t="str">
        <f t="shared" si="26"/>
        <v>IN</v>
      </c>
      <c r="G101" s="12" t="s">
        <v>92</v>
      </c>
      <c r="H101" s="9">
        <f>0.38*(MAX(I101:AAC101))</f>
        <v>0</v>
      </c>
      <c r="I101" s="16">
        <v>0</v>
      </c>
      <c r="J101" s="17">
        <v>0</v>
      </c>
      <c r="K101" s="17">
        <v>0</v>
      </c>
      <c r="L101" s="17">
        <v>0</v>
      </c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s="2" customFormat="1">
      <c r="A102" s="2" t="str">
        <f t="shared" si="24"/>
        <v>MEESAOUT</v>
      </c>
      <c r="B102" s="2" t="str">
        <f t="shared" si="25"/>
        <v>ETHIOPIAOUT</v>
      </c>
      <c r="C102" s="5" t="s">
        <v>18</v>
      </c>
      <c r="D102" s="2" t="s">
        <v>35</v>
      </c>
      <c r="E102" s="2" t="s">
        <v>90</v>
      </c>
      <c r="F102" s="2" t="str">
        <f t="shared" si="26"/>
        <v>OUT</v>
      </c>
      <c r="G102" s="13" t="s">
        <v>93</v>
      </c>
      <c r="H102" s="9"/>
      <c r="I102" s="16">
        <v>32</v>
      </c>
      <c r="J102" s="17">
        <v>32</v>
      </c>
      <c r="K102" s="17">
        <v>32</v>
      </c>
      <c r="L102" s="17">
        <v>32</v>
      </c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s="2" customFormat="1">
      <c r="A103" s="2" t="str">
        <f t="shared" si="24"/>
        <v>MEESAIN</v>
      </c>
      <c r="B103" s="2" t="str">
        <f t="shared" si="25"/>
        <v>ETHIOPIAIN</v>
      </c>
      <c r="C103" s="5" t="s">
        <v>18</v>
      </c>
      <c r="D103" s="2" t="s">
        <v>35</v>
      </c>
      <c r="E103" s="2" t="s">
        <v>94</v>
      </c>
      <c r="F103" s="2" t="str">
        <f t="shared" si="26"/>
        <v>IN</v>
      </c>
      <c r="G103" s="12" t="s">
        <v>95</v>
      </c>
      <c r="H103" s="9">
        <f>0.38*(MAX(I103:AAC103))</f>
        <v>0</v>
      </c>
      <c r="I103" s="16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s="2" customFormat="1">
      <c r="A104" s="2" t="str">
        <f t="shared" si="24"/>
        <v>MEESAOUT</v>
      </c>
      <c r="B104" s="2" t="str">
        <f t="shared" si="25"/>
        <v>ETHIOPIAOUT</v>
      </c>
      <c r="C104" s="5" t="s">
        <v>18</v>
      </c>
      <c r="D104" s="2" t="s">
        <v>35</v>
      </c>
      <c r="E104" s="2" t="s">
        <v>94</v>
      </c>
      <c r="F104" s="2" t="str">
        <f t="shared" si="26"/>
        <v>OUT</v>
      </c>
      <c r="G104" s="13" t="s">
        <v>93</v>
      </c>
      <c r="H104" s="9"/>
      <c r="I104" s="16">
        <v>0</v>
      </c>
      <c r="J104" s="17">
        <v>0</v>
      </c>
      <c r="K104" s="17">
        <v>0</v>
      </c>
      <c r="L104" s="17">
        <v>0</v>
      </c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s="2" customFormat="1">
      <c r="A105" s="2" t="str">
        <f t="shared" si="24"/>
        <v>MEESAIN</v>
      </c>
      <c r="B105" s="2" t="str">
        <f t="shared" si="25"/>
        <v>ETHIOPIAIN</v>
      </c>
      <c r="C105" s="5" t="s">
        <v>18</v>
      </c>
      <c r="D105" s="2" t="s">
        <v>35</v>
      </c>
      <c r="E105" s="2" t="s">
        <v>96</v>
      </c>
      <c r="F105" s="2" t="str">
        <f t="shared" si="26"/>
        <v>IN</v>
      </c>
      <c r="G105" s="12" t="s">
        <v>95</v>
      </c>
      <c r="H105" s="9">
        <f>0.38*(MAX(I105:AAC105))</f>
        <v>0</v>
      </c>
      <c r="I105" s="16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s="2" customFormat="1">
      <c r="A106" s="2" t="str">
        <f t="shared" si="24"/>
        <v>MEESAOUT</v>
      </c>
      <c r="B106" s="2" t="str">
        <f t="shared" si="25"/>
        <v>ETHIOPIAOUT</v>
      </c>
      <c r="C106" s="5" t="s">
        <v>18</v>
      </c>
      <c r="D106" s="2" t="s">
        <v>35</v>
      </c>
      <c r="E106" s="2" t="s">
        <v>96</v>
      </c>
      <c r="F106" s="2" t="str">
        <f t="shared" si="26"/>
        <v>OUT</v>
      </c>
      <c r="G106" s="13" t="s">
        <v>93</v>
      </c>
      <c r="H106" s="9"/>
      <c r="I106" s="16">
        <v>34</v>
      </c>
      <c r="J106" s="17">
        <v>34</v>
      </c>
      <c r="K106" s="17">
        <v>34</v>
      </c>
      <c r="L106" s="17">
        <v>34</v>
      </c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s="2" customFormat="1">
      <c r="A107" s="2" t="str">
        <f t="shared" si="24"/>
        <v>WAROIN</v>
      </c>
      <c r="B107" s="2" t="str">
        <f t="shared" si="25"/>
        <v>GHANAIN</v>
      </c>
      <c r="C107" s="5" t="s">
        <v>20</v>
      </c>
      <c r="D107" s="2" t="s">
        <v>63</v>
      </c>
      <c r="E107" s="2" t="s">
        <v>90</v>
      </c>
      <c r="F107" s="2" t="str">
        <f t="shared" si="26"/>
        <v>IN</v>
      </c>
      <c r="G107" s="11" t="s">
        <v>91</v>
      </c>
      <c r="H107" s="9"/>
      <c r="I107" s="16">
        <v>14</v>
      </c>
      <c r="J107" s="17">
        <v>14</v>
      </c>
      <c r="K107" s="17">
        <v>17</v>
      </c>
      <c r="L107" s="17">
        <v>17</v>
      </c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s="2" customFormat="1">
      <c r="A108" s="2" t="str">
        <f t="shared" si="24"/>
        <v>WAROIN</v>
      </c>
      <c r="B108" s="2" t="str">
        <f t="shared" si="25"/>
        <v>GHANAIN</v>
      </c>
      <c r="C108" s="5" t="s">
        <v>20</v>
      </c>
      <c r="D108" s="2" t="s">
        <v>63</v>
      </c>
      <c r="E108" s="2" t="s">
        <v>90</v>
      </c>
      <c r="F108" s="2" t="str">
        <f t="shared" si="26"/>
        <v>IN</v>
      </c>
      <c r="G108" s="12" t="s">
        <v>92</v>
      </c>
      <c r="H108" s="9">
        <f>0.38*(MAX(I108:AAC108))</f>
        <v>0</v>
      </c>
      <c r="I108" s="16">
        <v>0</v>
      </c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s="2" customFormat="1">
      <c r="A109" s="2" t="str">
        <f t="shared" si="24"/>
        <v>WAROOUT</v>
      </c>
      <c r="B109" s="2" t="str">
        <f t="shared" si="25"/>
        <v>GHANAOUT</v>
      </c>
      <c r="C109" s="5" t="s">
        <v>20</v>
      </c>
      <c r="D109" s="2" t="s">
        <v>63</v>
      </c>
      <c r="E109" s="2" t="s">
        <v>90</v>
      </c>
      <c r="F109" s="2" t="str">
        <f t="shared" si="26"/>
        <v>OUT</v>
      </c>
      <c r="G109" s="13" t="s">
        <v>93</v>
      </c>
      <c r="H109" s="9"/>
      <c r="I109" s="16">
        <v>9</v>
      </c>
      <c r="J109" s="17">
        <v>9</v>
      </c>
      <c r="K109" s="17">
        <v>6</v>
      </c>
      <c r="L109" s="17">
        <v>6</v>
      </c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s="2" customFormat="1">
      <c r="A110" s="2" t="str">
        <f t="shared" si="24"/>
        <v>WAROIN</v>
      </c>
      <c r="B110" s="2" t="str">
        <f t="shared" si="25"/>
        <v>GHANAIN</v>
      </c>
      <c r="C110" s="5" t="s">
        <v>20</v>
      </c>
      <c r="D110" s="2" t="s">
        <v>63</v>
      </c>
      <c r="E110" s="2" t="s">
        <v>94</v>
      </c>
      <c r="F110" s="2" t="str">
        <f t="shared" si="26"/>
        <v>IN</v>
      </c>
      <c r="G110" s="12" t="s">
        <v>95</v>
      </c>
      <c r="H110" s="9">
        <f>0.38*(MAX(I110:AAC110))</f>
        <v>0</v>
      </c>
      <c r="I110" s="16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s="2" customFormat="1">
      <c r="A111" s="2" t="str">
        <f t="shared" si="24"/>
        <v>WAROOUT</v>
      </c>
      <c r="B111" s="2" t="str">
        <f t="shared" si="25"/>
        <v>GHANAOUT</v>
      </c>
      <c r="C111" s="5" t="s">
        <v>20</v>
      </c>
      <c r="D111" s="2" t="s">
        <v>63</v>
      </c>
      <c r="E111" s="2" t="s">
        <v>94</v>
      </c>
      <c r="F111" s="2" t="str">
        <f t="shared" si="26"/>
        <v>OUT</v>
      </c>
      <c r="G111" s="13" t="s">
        <v>93</v>
      </c>
      <c r="H111" s="9"/>
      <c r="I111" s="16">
        <v>0</v>
      </c>
      <c r="J111" s="17">
        <v>0</v>
      </c>
      <c r="K111" s="17">
        <v>0</v>
      </c>
      <c r="L111" s="17">
        <v>0</v>
      </c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s="2" customFormat="1">
      <c r="A112" s="2" t="str">
        <f t="shared" si="24"/>
        <v>WAROIN</v>
      </c>
      <c r="B112" s="2" t="str">
        <f t="shared" si="25"/>
        <v>GHANAIN</v>
      </c>
      <c r="C112" s="5" t="s">
        <v>20</v>
      </c>
      <c r="D112" s="2" t="s">
        <v>63</v>
      </c>
      <c r="E112" s="2" t="s">
        <v>96</v>
      </c>
      <c r="F112" s="2" t="str">
        <f t="shared" si="26"/>
        <v>IN</v>
      </c>
      <c r="G112" s="12" t="s">
        <v>95</v>
      </c>
      <c r="H112" s="9">
        <f>0.38*(MAX(I112:AAC112))</f>
        <v>0</v>
      </c>
      <c r="I112" s="16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s="2" customFormat="1">
      <c r="A113" s="2" t="str">
        <f t="shared" si="24"/>
        <v>WAROOUT</v>
      </c>
      <c r="B113" s="2" t="str">
        <f t="shared" si="25"/>
        <v>GHANAOUT</v>
      </c>
      <c r="C113" s="5" t="s">
        <v>20</v>
      </c>
      <c r="D113" s="2" t="s">
        <v>63</v>
      </c>
      <c r="E113" s="2" t="s">
        <v>96</v>
      </c>
      <c r="F113" s="2" t="str">
        <f t="shared" si="26"/>
        <v>OUT</v>
      </c>
      <c r="G113" s="13" t="s">
        <v>93</v>
      </c>
      <c r="H113" s="9"/>
      <c r="I113" s="16">
        <v>24</v>
      </c>
      <c r="J113" s="17">
        <v>24</v>
      </c>
      <c r="K113" s="17">
        <v>24</v>
      </c>
      <c r="L113" s="17">
        <v>24</v>
      </c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s="2" customFormat="1">
      <c r="A114" s="2" t="str">
        <f t="shared" si="24"/>
        <v>ROAIN</v>
      </c>
      <c r="B114" s="2" t="str">
        <f t="shared" si="25"/>
        <v>GUATEMALAIN</v>
      </c>
      <c r="C114" s="5" t="s">
        <v>19</v>
      </c>
      <c r="D114" s="2" t="s">
        <v>53</v>
      </c>
      <c r="E114" s="2" t="s">
        <v>90</v>
      </c>
      <c r="F114" s="2" t="str">
        <f t="shared" si="26"/>
        <v>IN</v>
      </c>
      <c r="G114" s="11" t="s">
        <v>91</v>
      </c>
      <c r="H114" s="9"/>
      <c r="I114" s="16">
        <v>37</v>
      </c>
      <c r="J114" s="17">
        <v>37</v>
      </c>
      <c r="K114" s="17">
        <v>37</v>
      </c>
      <c r="L114" s="17">
        <v>37</v>
      </c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s="2" customFormat="1">
      <c r="A115" s="2" t="str">
        <f t="shared" si="24"/>
        <v>ROAIN</v>
      </c>
      <c r="B115" s="2" t="str">
        <f t="shared" si="25"/>
        <v>GUATEMALAIN</v>
      </c>
      <c r="C115" s="5" t="s">
        <v>19</v>
      </c>
      <c r="D115" s="2" t="s">
        <v>53</v>
      </c>
      <c r="E115" s="2" t="s">
        <v>90</v>
      </c>
      <c r="F115" s="2" t="str">
        <f t="shared" si="26"/>
        <v>IN</v>
      </c>
      <c r="G115" s="12" t="s">
        <v>92</v>
      </c>
      <c r="H115" s="9">
        <f>0.38*(MAX(I115:AAC115))</f>
        <v>6.46</v>
      </c>
      <c r="I115" s="16">
        <v>17</v>
      </c>
      <c r="J115" s="17">
        <v>17</v>
      </c>
      <c r="K115" s="17">
        <v>17</v>
      </c>
      <c r="L115" s="17">
        <v>17</v>
      </c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s="2" customFormat="1">
      <c r="A116" s="2" t="str">
        <f t="shared" si="24"/>
        <v>ROAOUT</v>
      </c>
      <c r="B116" s="2" t="str">
        <f t="shared" si="25"/>
        <v>GUATEMALAOUT</v>
      </c>
      <c r="C116" s="5" t="s">
        <v>19</v>
      </c>
      <c r="D116" s="2" t="s">
        <v>53</v>
      </c>
      <c r="E116" s="2" t="s">
        <v>90</v>
      </c>
      <c r="F116" s="2" t="str">
        <f t="shared" si="26"/>
        <v>OUT</v>
      </c>
      <c r="G116" s="13" t="s">
        <v>93</v>
      </c>
      <c r="H116" s="9"/>
      <c r="I116" s="16">
        <v>0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s="2" customFormat="1">
      <c r="A117" s="2" t="str">
        <f t="shared" si="24"/>
        <v>ROAIN</v>
      </c>
      <c r="B117" s="2" t="str">
        <f t="shared" si="25"/>
        <v>GUATEMALAIN</v>
      </c>
      <c r="C117" s="5" t="s">
        <v>19</v>
      </c>
      <c r="D117" s="2" t="s">
        <v>53</v>
      </c>
      <c r="E117" s="2" t="s">
        <v>94</v>
      </c>
      <c r="F117" s="2" t="str">
        <f t="shared" si="26"/>
        <v>IN</v>
      </c>
      <c r="G117" s="12" t="s">
        <v>95</v>
      </c>
      <c r="H117" s="9">
        <f>0.38*(MAX(I117:AAC117))</f>
        <v>0</v>
      </c>
      <c r="I117" s="16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s="2" customFormat="1">
      <c r="A118" s="2" t="str">
        <f t="shared" si="24"/>
        <v>ROAOUT</v>
      </c>
      <c r="B118" s="2" t="str">
        <f t="shared" si="25"/>
        <v>GUATEMALAOUT</v>
      </c>
      <c r="C118" s="5" t="s">
        <v>19</v>
      </c>
      <c r="D118" s="2" t="s">
        <v>53</v>
      </c>
      <c r="E118" s="2" t="s">
        <v>94</v>
      </c>
      <c r="F118" s="2" t="str">
        <f t="shared" si="26"/>
        <v>OUT</v>
      </c>
      <c r="G118" s="13" t="s">
        <v>93</v>
      </c>
      <c r="H118" s="9"/>
      <c r="I118" s="16">
        <v>0</v>
      </c>
      <c r="J118" s="17">
        <v>0</v>
      </c>
      <c r="K118" s="17">
        <v>0</v>
      </c>
      <c r="L118" s="17">
        <v>0</v>
      </c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s="2" customFormat="1">
      <c r="A119" s="2" t="str">
        <f t="shared" si="24"/>
        <v>ROAIN</v>
      </c>
      <c r="B119" s="2" t="str">
        <f t="shared" si="25"/>
        <v>GUATEMALAIN</v>
      </c>
      <c r="C119" s="5" t="s">
        <v>19</v>
      </c>
      <c r="D119" s="2" t="s">
        <v>53</v>
      </c>
      <c r="E119" s="2" t="s">
        <v>96</v>
      </c>
      <c r="F119" s="2" t="str">
        <f t="shared" si="26"/>
        <v>IN</v>
      </c>
      <c r="G119" s="12" t="s">
        <v>95</v>
      </c>
      <c r="H119" s="9">
        <f>0.38*(MAX(I119:AAC119))</f>
        <v>0</v>
      </c>
      <c r="I119" s="16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s="2" customFormat="1">
      <c r="A120" s="2" t="str">
        <f t="shared" si="24"/>
        <v>ROAOUT</v>
      </c>
      <c r="B120" s="2" t="str">
        <f t="shared" si="25"/>
        <v>GUATEMALAOUT</v>
      </c>
      <c r="C120" s="5" t="s">
        <v>19</v>
      </c>
      <c r="D120" s="2" t="s">
        <v>53</v>
      </c>
      <c r="E120" s="2" t="s">
        <v>96</v>
      </c>
      <c r="F120" s="2" t="str">
        <f t="shared" si="26"/>
        <v>OUT</v>
      </c>
      <c r="G120" s="13" t="s">
        <v>93</v>
      </c>
      <c r="H120" s="9"/>
      <c r="I120" s="16">
        <v>0</v>
      </c>
      <c r="J120" s="17">
        <v>0</v>
      </c>
      <c r="K120" s="17">
        <v>0</v>
      </c>
      <c r="L120" s="17">
        <v>0</v>
      </c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s="2" customFormat="1">
      <c r="A121" s="2" t="str">
        <f t="shared" si="24"/>
        <v>WAROIN</v>
      </c>
      <c r="B121" s="2" t="str">
        <f t="shared" si="25"/>
        <v>GUINEAIN</v>
      </c>
      <c r="C121" s="5" t="s">
        <v>20</v>
      </c>
      <c r="D121" s="2" t="s">
        <v>64</v>
      </c>
      <c r="E121" s="2" t="s">
        <v>90</v>
      </c>
      <c r="F121" s="2" t="str">
        <f t="shared" si="26"/>
        <v>IN</v>
      </c>
      <c r="G121" s="11" t="s">
        <v>91</v>
      </c>
      <c r="H121" s="9"/>
      <c r="I121" s="16">
        <v>28</v>
      </c>
      <c r="J121" s="17">
        <v>34</v>
      </c>
      <c r="K121" s="17">
        <v>38</v>
      </c>
      <c r="L121" s="17">
        <v>38</v>
      </c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s="2" customFormat="1">
      <c r="A122" s="2" t="str">
        <f t="shared" si="24"/>
        <v>WAROIN</v>
      </c>
      <c r="B122" s="2" t="str">
        <f t="shared" si="25"/>
        <v>GUINEAIN</v>
      </c>
      <c r="C122" s="5" t="s">
        <v>20</v>
      </c>
      <c r="D122" s="2" t="s">
        <v>64</v>
      </c>
      <c r="E122" s="2" t="s">
        <v>90</v>
      </c>
      <c r="F122" s="2" t="str">
        <f t="shared" si="26"/>
        <v>IN</v>
      </c>
      <c r="G122" s="12" t="s">
        <v>92</v>
      </c>
      <c r="H122" s="9">
        <f>0.38*(MAX(I122:AAC122))</f>
        <v>0</v>
      </c>
      <c r="I122" s="16">
        <v>0</v>
      </c>
      <c r="J122" s="17">
        <v>0</v>
      </c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s="2" customFormat="1">
      <c r="A123" s="2" t="str">
        <f t="shared" si="24"/>
        <v>WAROOUT</v>
      </c>
      <c r="B123" s="2" t="str">
        <f t="shared" si="25"/>
        <v>GUINEAOUT</v>
      </c>
      <c r="C123" s="5" t="s">
        <v>20</v>
      </c>
      <c r="D123" s="2" t="s">
        <v>64</v>
      </c>
      <c r="E123" s="2" t="s">
        <v>90</v>
      </c>
      <c r="F123" s="2" t="str">
        <f t="shared" si="26"/>
        <v>OUT</v>
      </c>
      <c r="G123" s="13" t="s">
        <v>93</v>
      </c>
      <c r="H123" s="9"/>
      <c r="I123" s="16">
        <v>28</v>
      </c>
      <c r="J123" s="17">
        <v>22</v>
      </c>
      <c r="K123" s="17">
        <v>18</v>
      </c>
      <c r="L123" s="17">
        <v>18</v>
      </c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s="2" customFormat="1">
      <c r="A124" s="2" t="str">
        <f t="shared" si="24"/>
        <v>WAROIN</v>
      </c>
      <c r="B124" s="2" t="str">
        <f t="shared" si="25"/>
        <v>GUINEAIN</v>
      </c>
      <c r="C124" s="5" t="s">
        <v>20</v>
      </c>
      <c r="D124" s="2" t="s">
        <v>64</v>
      </c>
      <c r="E124" s="2" t="s">
        <v>94</v>
      </c>
      <c r="F124" s="2" t="str">
        <f t="shared" si="26"/>
        <v>IN</v>
      </c>
      <c r="G124" s="12" t="s">
        <v>95</v>
      </c>
      <c r="H124" s="9">
        <f>0.38*(MAX(I124:AAC124))</f>
        <v>0</v>
      </c>
      <c r="I124" s="1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s="2" customFormat="1">
      <c r="A125" s="2" t="str">
        <f t="shared" si="24"/>
        <v>WAROOUT</v>
      </c>
      <c r="B125" s="2" t="str">
        <f t="shared" si="25"/>
        <v>GUINEAOUT</v>
      </c>
      <c r="C125" s="5" t="s">
        <v>20</v>
      </c>
      <c r="D125" s="2" t="s">
        <v>64</v>
      </c>
      <c r="E125" s="2" t="s">
        <v>94</v>
      </c>
      <c r="F125" s="2" t="str">
        <f t="shared" si="26"/>
        <v>OUT</v>
      </c>
      <c r="G125" s="13" t="s">
        <v>93</v>
      </c>
      <c r="H125" s="9"/>
      <c r="I125" s="16">
        <v>15</v>
      </c>
      <c r="J125" s="17">
        <v>15</v>
      </c>
      <c r="K125" s="17">
        <v>15</v>
      </c>
      <c r="L125" s="17">
        <v>15</v>
      </c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s="2" customFormat="1">
      <c r="A126" s="2" t="str">
        <f t="shared" si="24"/>
        <v>WAROIN</v>
      </c>
      <c r="B126" s="2" t="str">
        <f t="shared" si="25"/>
        <v>GUINEAIN</v>
      </c>
      <c r="C126" s="5" t="s">
        <v>20</v>
      </c>
      <c r="D126" s="2" t="s">
        <v>64</v>
      </c>
      <c r="E126" s="2" t="s">
        <v>96</v>
      </c>
      <c r="F126" s="2" t="str">
        <f t="shared" si="26"/>
        <v>IN</v>
      </c>
      <c r="G126" s="12" t="s">
        <v>95</v>
      </c>
      <c r="H126" s="9">
        <f>0.38*(MAX(I126:AAC126))</f>
        <v>0</v>
      </c>
      <c r="I126" s="1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s="2" customFormat="1">
      <c r="A127" s="2" t="str">
        <f t="shared" si="24"/>
        <v>WAROOUT</v>
      </c>
      <c r="B127" s="2" t="str">
        <f t="shared" si="25"/>
        <v>GUINEAOUT</v>
      </c>
      <c r="C127" s="5" t="s">
        <v>20</v>
      </c>
      <c r="D127" s="2" t="s">
        <v>64</v>
      </c>
      <c r="E127" s="2" t="s">
        <v>96</v>
      </c>
      <c r="F127" s="2" t="str">
        <f t="shared" si="26"/>
        <v>OUT</v>
      </c>
      <c r="G127" s="13" t="s">
        <v>93</v>
      </c>
      <c r="H127" s="9"/>
      <c r="I127" s="16">
        <v>160</v>
      </c>
      <c r="J127" s="17">
        <v>160</v>
      </c>
      <c r="K127" s="17">
        <v>160</v>
      </c>
      <c r="L127" s="17">
        <v>160</v>
      </c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s="2" customFormat="1">
      <c r="A128" s="2" t="str">
        <f t="shared" si="24"/>
        <v>WAROIN</v>
      </c>
      <c r="B128" s="2" t="str">
        <f t="shared" si="25"/>
        <v>GUINEA BISSAUIN</v>
      </c>
      <c r="C128" s="5" t="s">
        <v>20</v>
      </c>
      <c r="D128" s="2" t="s">
        <v>65</v>
      </c>
      <c r="E128" s="2" t="s">
        <v>90</v>
      </c>
      <c r="F128" s="2" t="str">
        <f t="shared" si="26"/>
        <v>IN</v>
      </c>
      <c r="G128" s="11" t="s">
        <v>91</v>
      </c>
      <c r="H128" s="9"/>
      <c r="I128" s="16">
        <v>4</v>
      </c>
      <c r="J128" s="17">
        <v>4</v>
      </c>
      <c r="K128" s="17">
        <v>4</v>
      </c>
      <c r="L128" s="17">
        <v>4</v>
      </c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s="2" customFormat="1">
      <c r="A129" s="2" t="str">
        <f t="shared" si="24"/>
        <v>WAROIN</v>
      </c>
      <c r="B129" s="2" t="str">
        <f t="shared" si="25"/>
        <v>GUINEA BISSAUIN</v>
      </c>
      <c r="C129" s="5" t="s">
        <v>20</v>
      </c>
      <c r="D129" s="2" t="s">
        <v>65</v>
      </c>
      <c r="E129" s="2" t="s">
        <v>90</v>
      </c>
      <c r="F129" s="2" t="str">
        <f t="shared" si="26"/>
        <v>IN</v>
      </c>
      <c r="G129" s="12" t="s">
        <v>92</v>
      </c>
      <c r="H129" s="9">
        <f>0.38*(MAX(I129:AAC129))</f>
        <v>0</v>
      </c>
      <c r="I129" s="16">
        <v>0</v>
      </c>
      <c r="J129" s="17"/>
      <c r="K129" s="17">
        <v>0</v>
      </c>
      <c r="L129" s="17">
        <v>0</v>
      </c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s="2" customFormat="1">
      <c r="A130" s="2" t="str">
        <f t="shared" si="24"/>
        <v>WAROOUT</v>
      </c>
      <c r="B130" s="2" t="str">
        <f t="shared" si="25"/>
        <v>GUINEA BISSAUOUT</v>
      </c>
      <c r="C130" s="5" t="s">
        <v>20</v>
      </c>
      <c r="D130" s="2" t="s">
        <v>65</v>
      </c>
      <c r="E130" s="2" t="s">
        <v>90</v>
      </c>
      <c r="F130" s="2" t="str">
        <f t="shared" si="26"/>
        <v>OUT</v>
      </c>
      <c r="G130" s="13" t="s">
        <v>93</v>
      </c>
      <c r="H130" s="9"/>
      <c r="I130" s="16">
        <v>6</v>
      </c>
      <c r="J130" s="17">
        <v>6</v>
      </c>
      <c r="K130" s="17">
        <v>6</v>
      </c>
      <c r="L130" s="17">
        <v>6</v>
      </c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s="2" customFormat="1">
      <c r="A131" s="2" t="str">
        <f t="shared" ref="A131:A194" si="27">C131&amp;F131</f>
        <v>WAROIN</v>
      </c>
      <c r="B131" s="2" t="str">
        <f t="shared" ref="B131:B194" si="28">D131&amp;F131</f>
        <v>GUINEA BISSAUIN</v>
      </c>
      <c r="C131" s="5" t="s">
        <v>20</v>
      </c>
      <c r="D131" s="2" t="s">
        <v>65</v>
      </c>
      <c r="E131" s="2" t="s">
        <v>94</v>
      </c>
      <c r="F131" s="2" t="str">
        <f t="shared" ref="F131:F194" si="29">IF(G131="tracked in tracpoint","IN",IF(G131="untracked in Tracpoint","IN","OUT"))</f>
        <v>IN</v>
      </c>
      <c r="G131" s="12" t="s">
        <v>95</v>
      </c>
      <c r="H131" s="9">
        <f>0.38*(MAX(I131:AAC131))</f>
        <v>0</v>
      </c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s="2" customFormat="1">
      <c r="A132" s="2" t="str">
        <f t="shared" si="27"/>
        <v>WAROOUT</v>
      </c>
      <c r="B132" s="2" t="str">
        <f t="shared" si="28"/>
        <v>GUINEA BISSAUOUT</v>
      </c>
      <c r="C132" s="5" t="s">
        <v>20</v>
      </c>
      <c r="D132" s="2" t="s">
        <v>65</v>
      </c>
      <c r="E132" s="2" t="s">
        <v>94</v>
      </c>
      <c r="F132" s="2" t="str">
        <f t="shared" si="29"/>
        <v>OUT</v>
      </c>
      <c r="G132" s="13" t="s">
        <v>93</v>
      </c>
      <c r="H132" s="9"/>
      <c r="I132" s="16">
        <v>6</v>
      </c>
      <c r="J132" s="17">
        <v>6</v>
      </c>
      <c r="K132" s="17">
        <v>6</v>
      </c>
      <c r="L132" s="17">
        <v>6</v>
      </c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s="2" customFormat="1">
      <c r="A133" s="2" t="str">
        <f t="shared" si="27"/>
        <v>WAROIN</v>
      </c>
      <c r="B133" s="2" t="str">
        <f t="shared" si="28"/>
        <v>GUINEA BISSAUIN</v>
      </c>
      <c r="C133" s="5" t="s">
        <v>20</v>
      </c>
      <c r="D133" s="2" t="s">
        <v>65</v>
      </c>
      <c r="E133" s="2" t="s">
        <v>96</v>
      </c>
      <c r="F133" s="2" t="str">
        <f t="shared" si="29"/>
        <v>IN</v>
      </c>
      <c r="G133" s="12" t="s">
        <v>95</v>
      </c>
      <c r="H133" s="9">
        <f>0.38*(MAX(I133:AAC133))</f>
        <v>0</v>
      </c>
      <c r="I133" s="16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s="2" customFormat="1">
      <c r="A134" s="2" t="str">
        <f t="shared" si="27"/>
        <v>WAROOUT</v>
      </c>
      <c r="B134" s="2" t="str">
        <f t="shared" si="28"/>
        <v>GUINEA BISSAUOUT</v>
      </c>
      <c r="C134" s="5" t="s">
        <v>20</v>
      </c>
      <c r="D134" s="2" t="s">
        <v>65</v>
      </c>
      <c r="E134" s="2" t="s">
        <v>96</v>
      </c>
      <c r="F134" s="2" t="str">
        <f t="shared" si="29"/>
        <v>OUT</v>
      </c>
      <c r="G134" s="13" t="s">
        <v>93</v>
      </c>
      <c r="H134" s="9"/>
      <c r="I134" s="16">
        <v>19</v>
      </c>
      <c r="J134" s="17">
        <v>19</v>
      </c>
      <c r="K134" s="17">
        <v>19</v>
      </c>
      <c r="L134" s="17">
        <v>19</v>
      </c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s="2" customFormat="1">
      <c r="A135" s="2" t="str">
        <f t="shared" si="27"/>
        <v>ROAIN</v>
      </c>
      <c r="B135" s="2" t="str">
        <f t="shared" si="28"/>
        <v>HAITIIN</v>
      </c>
      <c r="C135" s="5" t="s">
        <v>19</v>
      </c>
      <c r="D135" s="2" t="s">
        <v>54</v>
      </c>
      <c r="E135" s="2" t="s">
        <v>90</v>
      </c>
      <c r="F135" s="2" t="str">
        <f t="shared" si="29"/>
        <v>IN</v>
      </c>
      <c r="G135" s="11" t="s">
        <v>91</v>
      </c>
      <c r="H135" s="9"/>
      <c r="I135" s="16">
        <v>22</v>
      </c>
      <c r="J135" s="17">
        <v>22</v>
      </c>
      <c r="K135" s="17">
        <v>23</v>
      </c>
      <c r="L135" s="17">
        <v>23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s="2" customFormat="1">
      <c r="A136" s="2" t="str">
        <f t="shared" si="27"/>
        <v>ROAIN</v>
      </c>
      <c r="B136" s="2" t="str">
        <f t="shared" si="28"/>
        <v>HAITIIN</v>
      </c>
      <c r="C136" s="5" t="s">
        <v>19</v>
      </c>
      <c r="D136" s="2" t="s">
        <v>54</v>
      </c>
      <c r="E136" s="2" t="s">
        <v>90</v>
      </c>
      <c r="F136" s="2" t="str">
        <f t="shared" si="29"/>
        <v>IN</v>
      </c>
      <c r="G136" s="12" t="s">
        <v>92</v>
      </c>
      <c r="H136" s="9">
        <f>0.38*(MAX(I136:AAC136))</f>
        <v>0</v>
      </c>
      <c r="I136" s="16">
        <v>0</v>
      </c>
      <c r="J136" s="17">
        <v>0</v>
      </c>
      <c r="K136" s="17">
        <v>0</v>
      </c>
      <c r="L136" s="17">
        <v>0</v>
      </c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s="2" customFormat="1">
      <c r="A137" s="2" t="str">
        <f t="shared" si="27"/>
        <v>ROAOUT</v>
      </c>
      <c r="B137" s="2" t="str">
        <f t="shared" si="28"/>
        <v>HAITIOUT</v>
      </c>
      <c r="C137" s="5" t="s">
        <v>19</v>
      </c>
      <c r="D137" s="2" t="s">
        <v>54</v>
      </c>
      <c r="E137" s="2" t="s">
        <v>90</v>
      </c>
      <c r="F137" s="2" t="str">
        <f t="shared" si="29"/>
        <v>OUT</v>
      </c>
      <c r="G137" s="13" t="s">
        <v>93</v>
      </c>
      <c r="H137" s="9"/>
      <c r="I137" s="16">
        <v>12</v>
      </c>
      <c r="J137" s="17">
        <v>12</v>
      </c>
      <c r="K137" s="17">
        <v>11</v>
      </c>
      <c r="L137" s="17">
        <v>11</v>
      </c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s="2" customFormat="1">
      <c r="A138" s="2" t="str">
        <f t="shared" si="27"/>
        <v>ROAIN</v>
      </c>
      <c r="B138" s="2" t="str">
        <f t="shared" si="28"/>
        <v>HAITIIN</v>
      </c>
      <c r="C138" s="5" t="s">
        <v>19</v>
      </c>
      <c r="D138" s="2" t="s">
        <v>54</v>
      </c>
      <c r="E138" s="2" t="s">
        <v>94</v>
      </c>
      <c r="F138" s="2" t="str">
        <f t="shared" si="29"/>
        <v>IN</v>
      </c>
      <c r="G138" s="12" t="s">
        <v>95</v>
      </c>
      <c r="H138" s="9">
        <f>0.38*(MAX(I138:AAC138))</f>
        <v>0</v>
      </c>
      <c r="I138" s="16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s="2" customFormat="1">
      <c r="A139" s="2" t="str">
        <f t="shared" si="27"/>
        <v>ROAOUT</v>
      </c>
      <c r="B139" s="2" t="str">
        <f t="shared" si="28"/>
        <v>HAITIOUT</v>
      </c>
      <c r="C139" s="5" t="s">
        <v>19</v>
      </c>
      <c r="D139" s="2" t="s">
        <v>54</v>
      </c>
      <c r="E139" s="2" t="s">
        <v>94</v>
      </c>
      <c r="F139" s="2" t="str">
        <f t="shared" si="29"/>
        <v>OUT</v>
      </c>
      <c r="G139" s="13" t="s">
        <v>93</v>
      </c>
      <c r="H139" s="9"/>
      <c r="I139" s="16">
        <v>4</v>
      </c>
      <c r="J139" s="17">
        <v>4</v>
      </c>
      <c r="K139" s="17">
        <v>4</v>
      </c>
      <c r="L139" s="17">
        <v>4</v>
      </c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s="2" customFormat="1">
      <c r="A140" s="2" t="str">
        <f t="shared" si="27"/>
        <v>ROAIN</v>
      </c>
      <c r="B140" s="2" t="str">
        <f t="shared" si="28"/>
        <v>HAITIIN</v>
      </c>
      <c r="C140" s="5" t="s">
        <v>19</v>
      </c>
      <c r="D140" s="2" t="s">
        <v>54</v>
      </c>
      <c r="E140" s="2" t="s">
        <v>96</v>
      </c>
      <c r="F140" s="2" t="str">
        <f t="shared" si="29"/>
        <v>IN</v>
      </c>
      <c r="G140" s="12" t="s">
        <v>95</v>
      </c>
      <c r="H140" s="9">
        <f>0.38*(MAX(I140:AAC140))</f>
        <v>0</v>
      </c>
      <c r="I140" s="16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s="2" customFormat="1">
      <c r="A141" s="2" t="str">
        <f t="shared" si="27"/>
        <v>ROAOUT</v>
      </c>
      <c r="B141" s="2" t="str">
        <f t="shared" si="28"/>
        <v>HAITIOUT</v>
      </c>
      <c r="C141" s="5" t="s">
        <v>19</v>
      </c>
      <c r="D141" s="2" t="s">
        <v>54</v>
      </c>
      <c r="E141" s="2" t="s">
        <v>96</v>
      </c>
      <c r="F141" s="2" t="str">
        <f t="shared" si="29"/>
        <v>OUT</v>
      </c>
      <c r="G141" s="13" t="s">
        <v>93</v>
      </c>
      <c r="H141" s="9"/>
      <c r="I141" s="16">
        <v>86</v>
      </c>
      <c r="J141" s="17">
        <v>86</v>
      </c>
      <c r="K141" s="17">
        <v>86</v>
      </c>
      <c r="L141" s="17">
        <v>86</v>
      </c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s="2" customFormat="1">
      <c r="A142" s="2" t="str">
        <f t="shared" si="27"/>
        <v>ROAIN</v>
      </c>
      <c r="B142" s="2" t="str">
        <f t="shared" si="28"/>
        <v>HONDURASIN</v>
      </c>
      <c r="C142" s="5" t="s">
        <v>19</v>
      </c>
      <c r="D142" s="2" t="s">
        <v>55</v>
      </c>
      <c r="E142" s="2" t="s">
        <v>90</v>
      </c>
      <c r="F142" s="2" t="str">
        <f t="shared" si="29"/>
        <v>IN</v>
      </c>
      <c r="G142" s="11" t="s">
        <v>91</v>
      </c>
      <c r="H142" s="9"/>
      <c r="I142" s="16">
        <v>26</v>
      </c>
      <c r="J142" s="17">
        <v>26</v>
      </c>
      <c r="K142" s="17">
        <v>26</v>
      </c>
      <c r="L142" s="17">
        <v>26</v>
      </c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s="2" customFormat="1">
      <c r="A143" s="2" t="str">
        <f t="shared" si="27"/>
        <v>ROAIN</v>
      </c>
      <c r="B143" s="2" t="str">
        <f t="shared" si="28"/>
        <v>HONDURASIN</v>
      </c>
      <c r="C143" s="5" t="s">
        <v>19</v>
      </c>
      <c r="D143" s="2" t="s">
        <v>55</v>
      </c>
      <c r="E143" s="2" t="s">
        <v>90</v>
      </c>
      <c r="F143" s="2" t="str">
        <f t="shared" si="29"/>
        <v>IN</v>
      </c>
      <c r="G143" s="12" t="s">
        <v>92</v>
      </c>
      <c r="H143" s="9">
        <f>0.38*(MAX(I143:AAC143))</f>
        <v>15.2</v>
      </c>
      <c r="I143" s="16">
        <v>40</v>
      </c>
      <c r="J143" s="17">
        <v>40</v>
      </c>
      <c r="K143" s="17">
        <v>40</v>
      </c>
      <c r="L143" s="17">
        <v>40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s="2" customFormat="1">
      <c r="A144" s="2" t="str">
        <f t="shared" si="27"/>
        <v>ROAOUT</v>
      </c>
      <c r="B144" s="2" t="str">
        <f t="shared" si="28"/>
        <v>HONDURASOUT</v>
      </c>
      <c r="C144" s="5" t="s">
        <v>19</v>
      </c>
      <c r="D144" s="2" t="s">
        <v>55</v>
      </c>
      <c r="E144" s="2" t="s">
        <v>90</v>
      </c>
      <c r="F144" s="2" t="str">
        <f t="shared" si="29"/>
        <v>OUT</v>
      </c>
      <c r="G144" s="13" t="s">
        <v>93</v>
      </c>
      <c r="H144" s="9"/>
      <c r="I144" s="16">
        <v>15</v>
      </c>
      <c r="J144" s="17">
        <v>15</v>
      </c>
      <c r="K144" s="17">
        <v>15</v>
      </c>
      <c r="L144" s="17">
        <v>15</v>
      </c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s="2" customFormat="1">
      <c r="A145" s="2" t="str">
        <f t="shared" si="27"/>
        <v>ROAIN</v>
      </c>
      <c r="B145" s="2" t="str">
        <f t="shared" si="28"/>
        <v>HONDURASIN</v>
      </c>
      <c r="C145" s="5" t="s">
        <v>19</v>
      </c>
      <c r="D145" s="2" t="s">
        <v>55</v>
      </c>
      <c r="E145" s="2" t="s">
        <v>94</v>
      </c>
      <c r="F145" s="2" t="str">
        <f t="shared" si="29"/>
        <v>IN</v>
      </c>
      <c r="G145" s="12" t="s">
        <v>95</v>
      </c>
      <c r="H145" s="9">
        <f>0.38*(MAX(I145:AAC145))</f>
        <v>0</v>
      </c>
      <c r="I145" s="16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s="2" customFormat="1">
      <c r="A146" s="2" t="str">
        <f t="shared" si="27"/>
        <v>ROAOUT</v>
      </c>
      <c r="B146" s="2" t="str">
        <f t="shared" si="28"/>
        <v>HONDURASOUT</v>
      </c>
      <c r="C146" s="5" t="s">
        <v>19</v>
      </c>
      <c r="D146" s="2" t="s">
        <v>55</v>
      </c>
      <c r="E146" s="2" t="s">
        <v>94</v>
      </c>
      <c r="F146" s="2" t="str">
        <f t="shared" si="29"/>
        <v>OUT</v>
      </c>
      <c r="G146" s="13" t="s">
        <v>93</v>
      </c>
      <c r="H146" s="9"/>
      <c r="I146" s="16">
        <v>0</v>
      </c>
      <c r="J146" s="17">
        <v>0</v>
      </c>
      <c r="K146" s="17">
        <v>0</v>
      </c>
      <c r="L146" s="17">
        <v>0</v>
      </c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s="2" customFormat="1">
      <c r="A147" s="2" t="str">
        <f t="shared" si="27"/>
        <v>ROAIN</v>
      </c>
      <c r="B147" s="2" t="str">
        <f t="shared" si="28"/>
        <v>HONDURASIN</v>
      </c>
      <c r="C147" s="5" t="s">
        <v>19</v>
      </c>
      <c r="D147" s="2" t="s">
        <v>55</v>
      </c>
      <c r="E147" s="2" t="s">
        <v>96</v>
      </c>
      <c r="F147" s="2" t="str">
        <f t="shared" si="29"/>
        <v>IN</v>
      </c>
      <c r="G147" s="12" t="s">
        <v>95</v>
      </c>
      <c r="H147" s="9">
        <f>0.38*(MAX(I147:AAC147))</f>
        <v>0</v>
      </c>
      <c r="I147" s="16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s="2" customFormat="1">
      <c r="A148" s="2" t="str">
        <f t="shared" si="27"/>
        <v>ROAOUT</v>
      </c>
      <c r="B148" s="2" t="str">
        <f t="shared" si="28"/>
        <v>HONDURASOUT</v>
      </c>
      <c r="C148" s="5" t="s">
        <v>19</v>
      </c>
      <c r="D148" s="2" t="s">
        <v>55</v>
      </c>
      <c r="E148" s="2" t="s">
        <v>96</v>
      </c>
      <c r="F148" s="2" t="str">
        <f t="shared" si="29"/>
        <v>OUT</v>
      </c>
      <c r="G148" s="13" t="s">
        <v>93</v>
      </c>
      <c r="H148" s="9"/>
      <c r="I148" s="16">
        <v>0</v>
      </c>
      <c r="J148" s="17">
        <v>0</v>
      </c>
      <c r="K148" s="17">
        <v>0</v>
      </c>
      <c r="L148" s="17">
        <v>0</v>
      </c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s="2" customFormat="1">
      <c r="A149" s="2" t="str">
        <f t="shared" si="27"/>
        <v>AROIN</v>
      </c>
      <c r="B149" s="2" t="str">
        <f t="shared" si="28"/>
        <v>INDONESIAIN</v>
      </c>
      <c r="C149" s="5" t="s">
        <v>17</v>
      </c>
      <c r="D149" s="2" t="s">
        <v>26</v>
      </c>
      <c r="E149" s="2" t="s">
        <v>90</v>
      </c>
      <c r="F149" s="2" t="str">
        <f t="shared" si="29"/>
        <v>IN</v>
      </c>
      <c r="G149" s="11" t="s">
        <v>91</v>
      </c>
      <c r="H149" s="9"/>
      <c r="I149" s="16">
        <v>4</v>
      </c>
      <c r="J149" s="17">
        <v>4</v>
      </c>
      <c r="K149" s="17">
        <v>4</v>
      </c>
      <c r="L149" s="17">
        <v>4</v>
      </c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s="2" customFormat="1">
      <c r="A150" s="2" t="str">
        <f t="shared" si="27"/>
        <v>AROIN</v>
      </c>
      <c r="B150" s="2" t="str">
        <f t="shared" si="28"/>
        <v>INDONESIAIN</v>
      </c>
      <c r="C150" s="5" t="s">
        <v>17</v>
      </c>
      <c r="D150" s="2" t="s">
        <v>26</v>
      </c>
      <c r="E150" s="2" t="s">
        <v>90</v>
      </c>
      <c r="F150" s="2" t="str">
        <f t="shared" si="29"/>
        <v>IN</v>
      </c>
      <c r="G150" s="12" t="s">
        <v>92</v>
      </c>
      <c r="H150" s="9">
        <f>0.38*(MAX(I150:AAC150))</f>
        <v>0</v>
      </c>
      <c r="I150" s="16">
        <v>0</v>
      </c>
      <c r="J150" s="17">
        <v>0</v>
      </c>
      <c r="K150" s="17">
        <v>0</v>
      </c>
      <c r="L150" s="17">
        <v>0</v>
      </c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s="2" customFormat="1">
      <c r="A151" s="2" t="str">
        <f t="shared" si="27"/>
        <v>AROOUT</v>
      </c>
      <c r="B151" s="2" t="str">
        <f t="shared" si="28"/>
        <v>INDONESIAOUT</v>
      </c>
      <c r="C151" s="5" t="s">
        <v>17</v>
      </c>
      <c r="D151" s="2" t="s">
        <v>26</v>
      </c>
      <c r="E151" s="2" t="s">
        <v>90</v>
      </c>
      <c r="F151" s="2" t="str">
        <f t="shared" si="29"/>
        <v>OUT</v>
      </c>
      <c r="G151" s="13" t="s">
        <v>93</v>
      </c>
      <c r="H151" s="9"/>
      <c r="I151" s="16">
        <v>12</v>
      </c>
      <c r="J151" s="17">
        <v>12</v>
      </c>
      <c r="K151" s="17">
        <v>12</v>
      </c>
      <c r="L151" s="17">
        <v>12</v>
      </c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s="2" customFormat="1">
      <c r="A152" s="2" t="str">
        <f t="shared" si="27"/>
        <v>AROIN</v>
      </c>
      <c r="B152" s="2" t="str">
        <f t="shared" si="28"/>
        <v>INDONESIAIN</v>
      </c>
      <c r="C152" s="5" t="s">
        <v>17</v>
      </c>
      <c r="D152" s="2" t="s">
        <v>26</v>
      </c>
      <c r="E152" s="2" t="s">
        <v>94</v>
      </c>
      <c r="F152" s="2" t="str">
        <f t="shared" si="29"/>
        <v>IN</v>
      </c>
      <c r="G152" s="12" t="s">
        <v>95</v>
      </c>
      <c r="H152" s="9">
        <f>0.38*(MAX(I152:AAC152))</f>
        <v>0</v>
      </c>
      <c r="I152" s="16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s="2" customFormat="1">
      <c r="A153" s="2" t="str">
        <f t="shared" si="27"/>
        <v>AROOUT</v>
      </c>
      <c r="B153" s="2" t="str">
        <f t="shared" si="28"/>
        <v>INDONESIAOUT</v>
      </c>
      <c r="C153" s="5" t="s">
        <v>17</v>
      </c>
      <c r="D153" s="2" t="s">
        <v>26</v>
      </c>
      <c r="E153" s="2" t="s">
        <v>94</v>
      </c>
      <c r="F153" s="2" t="str">
        <f t="shared" si="29"/>
        <v>OUT</v>
      </c>
      <c r="G153" s="13" t="s">
        <v>93</v>
      </c>
      <c r="H153" s="9"/>
      <c r="I153" s="16">
        <v>3</v>
      </c>
      <c r="J153" s="17">
        <v>3</v>
      </c>
      <c r="K153" s="17">
        <v>3</v>
      </c>
      <c r="L153" s="17">
        <v>3</v>
      </c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s="2" customFormat="1">
      <c r="A154" s="2" t="str">
        <f t="shared" si="27"/>
        <v>AROIN</v>
      </c>
      <c r="B154" s="2" t="str">
        <f t="shared" si="28"/>
        <v>INDONESIAIN</v>
      </c>
      <c r="C154" s="5" t="s">
        <v>17</v>
      </c>
      <c r="D154" s="2" t="s">
        <v>26</v>
      </c>
      <c r="E154" s="2" t="s">
        <v>96</v>
      </c>
      <c r="F154" s="2" t="str">
        <f t="shared" si="29"/>
        <v>IN</v>
      </c>
      <c r="G154" s="12" t="s">
        <v>95</v>
      </c>
      <c r="H154" s="9">
        <f>0.38*(MAX(I154:AAC154))</f>
        <v>0</v>
      </c>
      <c r="I154" s="16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s="2" customFormat="1">
      <c r="A155" s="2" t="str">
        <f t="shared" si="27"/>
        <v>AROOUT</v>
      </c>
      <c r="B155" s="2" t="str">
        <f t="shared" si="28"/>
        <v>INDONESIAOUT</v>
      </c>
      <c r="C155" s="5" t="s">
        <v>17</v>
      </c>
      <c r="D155" s="2" t="s">
        <v>26</v>
      </c>
      <c r="E155" s="2" t="s">
        <v>96</v>
      </c>
      <c r="F155" s="2" t="str">
        <f t="shared" si="29"/>
        <v>OUT</v>
      </c>
      <c r="G155" s="13" t="s">
        <v>93</v>
      </c>
      <c r="H155" s="9"/>
      <c r="I155" s="16">
        <v>77</v>
      </c>
      <c r="J155" s="17">
        <v>77</v>
      </c>
      <c r="K155" s="17">
        <v>77</v>
      </c>
      <c r="L155" s="17">
        <v>77</v>
      </c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s="2" customFormat="1">
      <c r="A156" s="2" t="str">
        <f t="shared" si="27"/>
        <v>MEESAIN</v>
      </c>
      <c r="B156" s="2" t="str">
        <f t="shared" si="28"/>
        <v>JORDANIN</v>
      </c>
      <c r="C156" s="5" t="s">
        <v>18</v>
      </c>
      <c r="D156" s="2" t="s">
        <v>36</v>
      </c>
      <c r="E156" s="2" t="s">
        <v>90</v>
      </c>
      <c r="F156" s="2" t="str">
        <f t="shared" si="29"/>
        <v>IN</v>
      </c>
      <c r="G156" s="11" t="s">
        <v>91</v>
      </c>
      <c r="H156" s="9"/>
      <c r="I156" s="16">
        <v>0</v>
      </c>
      <c r="J156" s="17">
        <v>0</v>
      </c>
      <c r="K156" s="17">
        <v>0</v>
      </c>
      <c r="L156" s="17">
        <v>0</v>
      </c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s="2" customFormat="1">
      <c r="A157" s="2" t="str">
        <f t="shared" si="27"/>
        <v>MEESAIN</v>
      </c>
      <c r="B157" s="2" t="str">
        <f t="shared" si="28"/>
        <v>JORDANIN</v>
      </c>
      <c r="C157" s="5" t="s">
        <v>18</v>
      </c>
      <c r="D157" s="2" t="s">
        <v>36</v>
      </c>
      <c r="E157" s="2" t="s">
        <v>90</v>
      </c>
      <c r="F157" s="2" t="str">
        <f t="shared" si="29"/>
        <v>IN</v>
      </c>
      <c r="G157" s="12" t="s">
        <v>92</v>
      </c>
      <c r="H157" s="9">
        <f>0.38*(MAX(I157:AAC157))</f>
        <v>0</v>
      </c>
      <c r="I157" s="16">
        <v>0</v>
      </c>
      <c r="J157" s="17">
        <v>0</v>
      </c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s="2" customFormat="1">
      <c r="A158" s="2" t="str">
        <f t="shared" si="27"/>
        <v>MEESAOUT</v>
      </c>
      <c r="B158" s="2" t="str">
        <f t="shared" si="28"/>
        <v>JORDANOUT</v>
      </c>
      <c r="C158" s="5" t="s">
        <v>18</v>
      </c>
      <c r="D158" s="2" t="s">
        <v>36</v>
      </c>
      <c r="E158" s="2" t="s">
        <v>90</v>
      </c>
      <c r="F158" s="2" t="str">
        <f t="shared" si="29"/>
        <v>OUT</v>
      </c>
      <c r="G158" s="13" t="s">
        <v>93</v>
      </c>
      <c r="H158" s="9"/>
      <c r="I158" s="176">
        <v>8</v>
      </c>
      <c r="J158" s="177">
        <v>8</v>
      </c>
      <c r="K158" s="177">
        <v>8</v>
      </c>
      <c r="L158" s="177">
        <v>8</v>
      </c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s="2" customFormat="1">
      <c r="A159" s="2" t="str">
        <f t="shared" si="27"/>
        <v>MEESAIN</v>
      </c>
      <c r="B159" s="2" t="str">
        <f t="shared" si="28"/>
        <v>JORDANIN</v>
      </c>
      <c r="C159" s="5" t="s">
        <v>18</v>
      </c>
      <c r="D159" s="2" t="s">
        <v>36</v>
      </c>
      <c r="E159" s="2" t="s">
        <v>94</v>
      </c>
      <c r="F159" s="2" t="str">
        <f t="shared" si="29"/>
        <v>IN</v>
      </c>
      <c r="G159" s="12" t="s">
        <v>95</v>
      </c>
      <c r="H159" s="9">
        <f>0.38*(MAX(I159:AAC159))</f>
        <v>0</v>
      </c>
      <c r="I159" s="16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s="2" customFormat="1">
      <c r="A160" s="2" t="str">
        <f t="shared" si="27"/>
        <v>MEESAOUT</v>
      </c>
      <c r="B160" s="2" t="str">
        <f t="shared" si="28"/>
        <v>JORDANOUT</v>
      </c>
      <c r="C160" s="5" t="s">
        <v>18</v>
      </c>
      <c r="D160" s="2" t="s">
        <v>36</v>
      </c>
      <c r="E160" s="2" t="s">
        <v>94</v>
      </c>
      <c r="F160" s="2" t="str">
        <f t="shared" si="29"/>
        <v>OUT</v>
      </c>
      <c r="G160" s="13" t="s">
        <v>93</v>
      </c>
      <c r="H160" s="9"/>
      <c r="I160" s="16">
        <v>0</v>
      </c>
      <c r="J160" s="17">
        <v>0</v>
      </c>
      <c r="K160" s="17">
        <v>0</v>
      </c>
      <c r="L160" s="17">
        <v>0</v>
      </c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s="2" customFormat="1">
      <c r="A161" s="2" t="str">
        <f t="shared" si="27"/>
        <v>MEESAIN</v>
      </c>
      <c r="B161" s="2" t="str">
        <f t="shared" si="28"/>
        <v>JORDANIN</v>
      </c>
      <c r="C161" s="5" t="s">
        <v>18</v>
      </c>
      <c r="D161" s="2" t="s">
        <v>36</v>
      </c>
      <c r="E161" s="2" t="s">
        <v>96</v>
      </c>
      <c r="F161" s="2" t="str">
        <f t="shared" si="29"/>
        <v>IN</v>
      </c>
      <c r="G161" s="12" t="s">
        <v>95</v>
      </c>
      <c r="H161" s="9">
        <f>0.38*(MAX(I161:AAC161))</f>
        <v>0</v>
      </c>
      <c r="I161" s="16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s="2" customFormat="1">
      <c r="A162" s="2" t="str">
        <f t="shared" si="27"/>
        <v>MEESAOUT</v>
      </c>
      <c r="B162" s="2" t="str">
        <f t="shared" si="28"/>
        <v>JORDANOUT</v>
      </c>
      <c r="C162" s="5" t="s">
        <v>18</v>
      </c>
      <c r="D162" s="2" t="s">
        <v>36</v>
      </c>
      <c r="E162" s="2" t="s">
        <v>96</v>
      </c>
      <c r="F162" s="2" t="str">
        <f t="shared" si="29"/>
        <v>OUT</v>
      </c>
      <c r="G162" s="13" t="s">
        <v>93</v>
      </c>
      <c r="H162" s="9"/>
      <c r="I162" s="16">
        <v>0</v>
      </c>
      <c r="J162" s="17">
        <v>0</v>
      </c>
      <c r="K162" s="17">
        <v>0</v>
      </c>
      <c r="L162" s="17">
        <v>0</v>
      </c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s="2" customFormat="1">
      <c r="A163" s="2" t="str">
        <f t="shared" si="27"/>
        <v>MEESAIN</v>
      </c>
      <c r="B163" s="2" t="str">
        <f t="shared" si="28"/>
        <v>KENYAIN</v>
      </c>
      <c r="C163" s="5" t="s">
        <v>18</v>
      </c>
      <c r="D163" s="2" t="s">
        <v>37</v>
      </c>
      <c r="E163" s="2" t="s">
        <v>90</v>
      </c>
      <c r="F163" s="2" t="str">
        <f t="shared" si="29"/>
        <v>IN</v>
      </c>
      <c r="G163" s="11" t="s">
        <v>91</v>
      </c>
      <c r="H163" s="9"/>
      <c r="I163" s="16">
        <v>16</v>
      </c>
      <c r="J163" s="17">
        <v>17</v>
      </c>
      <c r="K163" s="17">
        <v>17</v>
      </c>
      <c r="L163" s="17">
        <v>17</v>
      </c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s="2" customFormat="1">
      <c r="A164" s="2" t="str">
        <f t="shared" si="27"/>
        <v>MEESAIN</v>
      </c>
      <c r="B164" s="2" t="str">
        <f t="shared" si="28"/>
        <v>KENYAIN</v>
      </c>
      <c r="C164" s="5" t="s">
        <v>18</v>
      </c>
      <c r="D164" s="2" t="s">
        <v>37</v>
      </c>
      <c r="E164" s="2" t="s">
        <v>90</v>
      </c>
      <c r="F164" s="2" t="str">
        <f t="shared" si="29"/>
        <v>IN</v>
      </c>
      <c r="G164" s="12" t="s">
        <v>92</v>
      </c>
      <c r="H164" s="9">
        <f>0.38*(MAX(I164:AAC164))</f>
        <v>4.5600000000000005</v>
      </c>
      <c r="I164" s="16">
        <v>0</v>
      </c>
      <c r="J164" s="17">
        <v>12</v>
      </c>
      <c r="K164" s="17">
        <v>12</v>
      </c>
      <c r="L164" s="17">
        <v>12</v>
      </c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s="2" customFormat="1">
      <c r="A165" s="2" t="str">
        <f t="shared" si="27"/>
        <v>MEESAOUT</v>
      </c>
      <c r="B165" s="2" t="str">
        <f t="shared" si="28"/>
        <v>KENYAOUT</v>
      </c>
      <c r="C165" s="5" t="s">
        <v>18</v>
      </c>
      <c r="D165" s="2" t="s">
        <v>37</v>
      </c>
      <c r="E165" s="2" t="s">
        <v>90</v>
      </c>
      <c r="F165" s="2" t="str">
        <f t="shared" si="29"/>
        <v>OUT</v>
      </c>
      <c r="G165" s="13" t="s">
        <v>93</v>
      </c>
      <c r="H165" s="9"/>
      <c r="I165" s="16">
        <v>25</v>
      </c>
      <c r="J165" s="17">
        <v>12</v>
      </c>
      <c r="K165" s="17">
        <v>12</v>
      </c>
      <c r="L165" s="17">
        <v>12</v>
      </c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s="2" customFormat="1">
      <c r="A166" s="2" t="str">
        <f t="shared" si="27"/>
        <v>MEESAIN</v>
      </c>
      <c r="B166" s="2" t="str">
        <f t="shared" si="28"/>
        <v>KENYAIN</v>
      </c>
      <c r="C166" s="5" t="s">
        <v>18</v>
      </c>
      <c r="D166" s="2" t="s">
        <v>37</v>
      </c>
      <c r="E166" s="2" t="s">
        <v>94</v>
      </c>
      <c r="F166" s="2" t="str">
        <f t="shared" si="29"/>
        <v>IN</v>
      </c>
      <c r="G166" s="12" t="s">
        <v>95</v>
      </c>
      <c r="H166" s="9">
        <f>0.38*(MAX(I166:AAC166))</f>
        <v>0.38</v>
      </c>
      <c r="I166" s="16"/>
      <c r="J166" s="17">
        <v>1</v>
      </c>
      <c r="K166" s="17">
        <v>1</v>
      </c>
      <c r="L166" s="17">
        <v>1</v>
      </c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s="2" customFormat="1">
      <c r="A167" s="2" t="str">
        <f t="shared" si="27"/>
        <v>MEESAOUT</v>
      </c>
      <c r="B167" s="2" t="str">
        <f t="shared" si="28"/>
        <v>KENYAOUT</v>
      </c>
      <c r="C167" s="5" t="s">
        <v>18</v>
      </c>
      <c r="D167" s="2" t="s">
        <v>37</v>
      </c>
      <c r="E167" s="2" t="s">
        <v>94</v>
      </c>
      <c r="F167" s="2" t="str">
        <f t="shared" si="29"/>
        <v>OUT</v>
      </c>
      <c r="G167" s="13" t="s">
        <v>93</v>
      </c>
      <c r="H167" s="9"/>
      <c r="I167" s="16">
        <v>3</v>
      </c>
      <c r="J167" s="17">
        <v>2</v>
      </c>
      <c r="K167" s="17">
        <v>2</v>
      </c>
      <c r="L167" s="17">
        <v>2</v>
      </c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s="2" customFormat="1">
      <c r="A168" s="2" t="str">
        <f t="shared" si="27"/>
        <v>MEESAIN</v>
      </c>
      <c r="B168" s="2" t="str">
        <f t="shared" si="28"/>
        <v>KENYAIN</v>
      </c>
      <c r="C168" s="5" t="s">
        <v>18</v>
      </c>
      <c r="D168" s="2" t="s">
        <v>37</v>
      </c>
      <c r="E168" s="2" t="s">
        <v>96</v>
      </c>
      <c r="F168" s="2" t="str">
        <f t="shared" si="29"/>
        <v>IN</v>
      </c>
      <c r="G168" s="12" t="s">
        <v>95</v>
      </c>
      <c r="H168" s="9">
        <f>0.38*(MAX(I168:AAC168))</f>
        <v>30.78</v>
      </c>
      <c r="I168" s="16"/>
      <c r="J168" s="17">
        <v>81</v>
      </c>
      <c r="K168" s="17">
        <v>81</v>
      </c>
      <c r="L168" s="17">
        <v>81</v>
      </c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s="2" customFormat="1">
      <c r="A169" s="2" t="str">
        <f t="shared" si="27"/>
        <v>MEESAOUT</v>
      </c>
      <c r="B169" s="2" t="str">
        <f t="shared" si="28"/>
        <v>KENYAOUT</v>
      </c>
      <c r="C169" s="5" t="s">
        <v>18</v>
      </c>
      <c r="D169" s="2" t="s">
        <v>37</v>
      </c>
      <c r="E169" s="2" t="s">
        <v>96</v>
      </c>
      <c r="F169" s="2" t="str">
        <f t="shared" si="29"/>
        <v>OUT</v>
      </c>
      <c r="G169" s="13" t="s">
        <v>93</v>
      </c>
      <c r="H169" s="9"/>
      <c r="I169" s="16">
        <v>115</v>
      </c>
      <c r="J169" s="17">
        <f>I169-J168</f>
        <v>34</v>
      </c>
      <c r="K169" s="17">
        <v>34</v>
      </c>
      <c r="L169" s="17">
        <v>34</v>
      </c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s="2" customFormat="1">
      <c r="A170" s="2" t="str">
        <f t="shared" si="27"/>
        <v>AROIN</v>
      </c>
      <c r="B170" s="2" t="str">
        <f t="shared" si="28"/>
        <v>LAOSIN</v>
      </c>
      <c r="C170" s="5" t="s">
        <v>17</v>
      </c>
      <c r="D170" s="2" t="s">
        <v>27</v>
      </c>
      <c r="E170" s="2" t="s">
        <v>90</v>
      </c>
      <c r="F170" s="2" t="str">
        <f t="shared" si="29"/>
        <v>IN</v>
      </c>
      <c r="G170" s="11" t="s">
        <v>91</v>
      </c>
      <c r="H170" s="9"/>
      <c r="I170" s="16">
        <v>11</v>
      </c>
      <c r="J170" s="17">
        <v>11</v>
      </c>
      <c r="K170" s="17">
        <v>11</v>
      </c>
      <c r="L170" s="17">
        <v>11</v>
      </c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s="2" customFormat="1">
      <c r="A171" s="2" t="str">
        <f t="shared" si="27"/>
        <v>AROIN</v>
      </c>
      <c r="B171" s="2" t="str">
        <f t="shared" si="28"/>
        <v>LAOSIN</v>
      </c>
      <c r="C171" s="5" t="s">
        <v>17</v>
      </c>
      <c r="D171" s="2" t="s">
        <v>27</v>
      </c>
      <c r="E171" s="2" t="s">
        <v>90</v>
      </c>
      <c r="F171" s="2" t="str">
        <f t="shared" si="29"/>
        <v>IN</v>
      </c>
      <c r="G171" s="12" t="s">
        <v>92</v>
      </c>
      <c r="H171" s="9">
        <f>0.38*(MAX(I171:AAC171))</f>
        <v>0.38</v>
      </c>
      <c r="I171" s="16">
        <v>0</v>
      </c>
      <c r="J171" s="17">
        <v>0</v>
      </c>
      <c r="K171" s="17">
        <v>1</v>
      </c>
      <c r="L171" s="17">
        <v>1</v>
      </c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s="2" customFormat="1">
      <c r="A172" s="2" t="str">
        <f t="shared" si="27"/>
        <v>AROOUT</v>
      </c>
      <c r="B172" s="2" t="str">
        <f t="shared" si="28"/>
        <v>LAOSOUT</v>
      </c>
      <c r="C172" s="5" t="s">
        <v>17</v>
      </c>
      <c r="D172" s="2" t="s">
        <v>27</v>
      </c>
      <c r="E172" s="2" t="s">
        <v>90</v>
      </c>
      <c r="F172" s="2" t="str">
        <f t="shared" si="29"/>
        <v>OUT</v>
      </c>
      <c r="G172" s="13" t="s">
        <v>93</v>
      </c>
      <c r="H172" s="9"/>
      <c r="I172" s="16">
        <v>1</v>
      </c>
      <c r="J172" s="17">
        <v>1</v>
      </c>
      <c r="K172" s="17">
        <v>0</v>
      </c>
      <c r="L172" s="17">
        <v>0</v>
      </c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s="2" customFormat="1">
      <c r="A173" s="2" t="str">
        <f t="shared" si="27"/>
        <v>AROIN</v>
      </c>
      <c r="B173" s="2" t="str">
        <f t="shared" si="28"/>
        <v>LAOSIN</v>
      </c>
      <c r="C173" s="5" t="s">
        <v>17</v>
      </c>
      <c r="D173" s="2" t="s">
        <v>27</v>
      </c>
      <c r="E173" s="2" t="s">
        <v>94</v>
      </c>
      <c r="F173" s="2" t="str">
        <f t="shared" si="29"/>
        <v>IN</v>
      </c>
      <c r="G173" s="12" t="s">
        <v>95</v>
      </c>
      <c r="H173" s="9">
        <f>0.38*(MAX(I173:AAC173))</f>
        <v>0</v>
      </c>
      <c r="I173" s="16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s="2" customFormat="1">
      <c r="A174" s="2" t="str">
        <f t="shared" si="27"/>
        <v>AROOUT</v>
      </c>
      <c r="B174" s="2" t="str">
        <f t="shared" si="28"/>
        <v>LAOSOUT</v>
      </c>
      <c r="C174" s="5" t="s">
        <v>17</v>
      </c>
      <c r="D174" s="2" t="s">
        <v>27</v>
      </c>
      <c r="E174" s="2" t="s">
        <v>94</v>
      </c>
      <c r="F174" s="2" t="str">
        <f t="shared" si="29"/>
        <v>OUT</v>
      </c>
      <c r="G174" s="13" t="s">
        <v>93</v>
      </c>
      <c r="H174" s="9"/>
      <c r="I174" s="16">
        <v>0</v>
      </c>
      <c r="J174" s="17">
        <v>0</v>
      </c>
      <c r="K174" s="17">
        <v>0</v>
      </c>
      <c r="L174" s="17">
        <v>0</v>
      </c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s="2" customFormat="1">
      <c r="A175" s="2" t="str">
        <f t="shared" si="27"/>
        <v>AROIN</v>
      </c>
      <c r="B175" s="2" t="str">
        <f t="shared" si="28"/>
        <v>LAOSIN</v>
      </c>
      <c r="C175" s="5" t="s">
        <v>17</v>
      </c>
      <c r="D175" s="2" t="s">
        <v>27</v>
      </c>
      <c r="E175" s="2" t="s">
        <v>96</v>
      </c>
      <c r="F175" s="2" t="str">
        <f t="shared" si="29"/>
        <v>IN</v>
      </c>
      <c r="G175" s="12" t="s">
        <v>95</v>
      </c>
      <c r="H175" s="9">
        <f>0.38*(MAX(I175:AAC175))</f>
        <v>0</v>
      </c>
      <c r="I175" s="16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s="2" customFormat="1">
      <c r="A176" s="2" t="str">
        <f t="shared" si="27"/>
        <v>AROOUT</v>
      </c>
      <c r="B176" s="2" t="str">
        <f t="shared" si="28"/>
        <v>LAOSOUT</v>
      </c>
      <c r="C176" s="5" t="s">
        <v>17</v>
      </c>
      <c r="D176" s="2" t="s">
        <v>27</v>
      </c>
      <c r="E176" s="2" t="s">
        <v>96</v>
      </c>
      <c r="F176" s="2" t="str">
        <f t="shared" si="29"/>
        <v>OUT</v>
      </c>
      <c r="G176" s="13" t="s">
        <v>93</v>
      </c>
      <c r="H176" s="9"/>
      <c r="I176" s="16">
        <v>0</v>
      </c>
      <c r="J176" s="17">
        <v>0</v>
      </c>
      <c r="K176" s="17">
        <v>0</v>
      </c>
      <c r="L176" s="17">
        <v>0</v>
      </c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s="2" customFormat="1">
      <c r="A177" s="2" t="str">
        <f t="shared" si="27"/>
        <v>MEESAIN</v>
      </c>
      <c r="B177" s="2" t="str">
        <f t="shared" si="28"/>
        <v>LEBANONIN</v>
      </c>
      <c r="C177" s="5" t="s">
        <v>18</v>
      </c>
      <c r="D177" s="2" t="s">
        <v>38</v>
      </c>
      <c r="E177" s="2" t="s">
        <v>90</v>
      </c>
      <c r="F177" s="2" t="str">
        <f t="shared" si="29"/>
        <v>IN</v>
      </c>
      <c r="G177" s="11" t="s">
        <v>91</v>
      </c>
      <c r="H177" s="9"/>
      <c r="I177" s="16">
        <v>0</v>
      </c>
      <c r="J177" s="17">
        <v>0</v>
      </c>
      <c r="K177" s="17">
        <v>0</v>
      </c>
      <c r="L177" s="17">
        <v>0</v>
      </c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s="2" customFormat="1">
      <c r="A178" s="2" t="str">
        <f t="shared" si="27"/>
        <v>MEESAIN</v>
      </c>
      <c r="B178" s="2" t="str">
        <f t="shared" si="28"/>
        <v>LEBANONIN</v>
      </c>
      <c r="C178" s="5" t="s">
        <v>18</v>
      </c>
      <c r="D178" s="2" t="s">
        <v>38</v>
      </c>
      <c r="E178" s="2" t="s">
        <v>90</v>
      </c>
      <c r="F178" s="2" t="str">
        <f t="shared" si="29"/>
        <v>IN</v>
      </c>
      <c r="G178" s="12" t="s">
        <v>92</v>
      </c>
      <c r="H178" s="9">
        <f>0.38*(MAX(I178:AAC178))</f>
        <v>0</v>
      </c>
      <c r="I178" s="16">
        <v>0</v>
      </c>
      <c r="J178" s="17">
        <v>0</v>
      </c>
      <c r="K178" s="17">
        <v>0</v>
      </c>
      <c r="L178" s="17">
        <v>0</v>
      </c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s="2" customFormat="1">
      <c r="A179" s="2" t="str">
        <f t="shared" si="27"/>
        <v>MEESAOUT</v>
      </c>
      <c r="B179" s="2" t="str">
        <f t="shared" si="28"/>
        <v>LEBANONOUT</v>
      </c>
      <c r="C179" s="5" t="s">
        <v>18</v>
      </c>
      <c r="D179" s="2" t="s">
        <v>38</v>
      </c>
      <c r="E179" s="2" t="s">
        <v>90</v>
      </c>
      <c r="F179" s="2" t="str">
        <f t="shared" si="29"/>
        <v>OUT</v>
      </c>
      <c r="G179" s="13" t="s">
        <v>93</v>
      </c>
      <c r="H179" s="9"/>
      <c r="I179" s="176">
        <v>3</v>
      </c>
      <c r="J179" s="177">
        <v>3</v>
      </c>
      <c r="K179" s="177">
        <v>3</v>
      </c>
      <c r="L179" s="177">
        <v>3</v>
      </c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s="2" customFormat="1">
      <c r="A180" s="2" t="str">
        <f t="shared" si="27"/>
        <v>MEESAIN</v>
      </c>
      <c r="B180" s="2" t="str">
        <f t="shared" si="28"/>
        <v>LEBANONIN</v>
      </c>
      <c r="C180" s="5" t="s">
        <v>18</v>
      </c>
      <c r="D180" s="2" t="s">
        <v>38</v>
      </c>
      <c r="E180" s="2" t="s">
        <v>94</v>
      </c>
      <c r="F180" s="2" t="str">
        <f t="shared" si="29"/>
        <v>IN</v>
      </c>
      <c r="G180" s="12" t="s">
        <v>95</v>
      </c>
      <c r="H180" s="9">
        <f>0.38*(MAX(I180:AAC180))</f>
        <v>0</v>
      </c>
      <c r="I180" s="16"/>
      <c r="J180" s="17">
        <v>0</v>
      </c>
      <c r="K180" s="17">
        <v>0</v>
      </c>
      <c r="L180" s="17">
        <v>0</v>
      </c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s="2" customFormat="1">
      <c r="A181" s="2" t="str">
        <f t="shared" si="27"/>
        <v>MEESAOUT</v>
      </c>
      <c r="B181" s="2" t="str">
        <f t="shared" si="28"/>
        <v>LEBANONOUT</v>
      </c>
      <c r="C181" s="5" t="s">
        <v>18</v>
      </c>
      <c r="D181" s="2" t="s">
        <v>38</v>
      </c>
      <c r="E181" s="2" t="s">
        <v>94</v>
      </c>
      <c r="F181" s="2" t="str">
        <f t="shared" si="29"/>
        <v>OUT</v>
      </c>
      <c r="G181" s="13" t="s">
        <v>93</v>
      </c>
      <c r="H181" s="9"/>
      <c r="I181" s="16">
        <v>0</v>
      </c>
      <c r="J181" s="17">
        <v>0</v>
      </c>
      <c r="K181" s="17">
        <v>0</v>
      </c>
      <c r="L181" s="17">
        <v>0</v>
      </c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s="2" customFormat="1">
      <c r="A182" s="2" t="str">
        <f t="shared" si="27"/>
        <v>MEESAIN</v>
      </c>
      <c r="B182" s="2" t="str">
        <f t="shared" si="28"/>
        <v>LEBANONIN</v>
      </c>
      <c r="C182" s="5" t="s">
        <v>18</v>
      </c>
      <c r="D182" s="2" t="s">
        <v>38</v>
      </c>
      <c r="E182" s="2" t="s">
        <v>96</v>
      </c>
      <c r="F182" s="2" t="str">
        <f t="shared" si="29"/>
        <v>IN</v>
      </c>
      <c r="G182" s="12" t="s">
        <v>95</v>
      </c>
      <c r="H182" s="9">
        <f>0.38*(MAX(I182:AAC182))</f>
        <v>0</v>
      </c>
      <c r="I182" s="16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s="2" customFormat="1">
      <c r="A183" s="2" t="str">
        <f t="shared" si="27"/>
        <v>MEESAOUT</v>
      </c>
      <c r="B183" s="2" t="str">
        <f t="shared" si="28"/>
        <v>LEBANONOUT</v>
      </c>
      <c r="C183" s="5" t="s">
        <v>18</v>
      </c>
      <c r="D183" s="2" t="s">
        <v>38</v>
      </c>
      <c r="E183" s="2" t="s">
        <v>96</v>
      </c>
      <c r="F183" s="2" t="str">
        <f t="shared" si="29"/>
        <v>OUT</v>
      </c>
      <c r="G183" s="13" t="s">
        <v>93</v>
      </c>
      <c r="H183" s="9"/>
      <c r="I183" s="16">
        <v>0</v>
      </c>
      <c r="J183" s="17">
        <v>0</v>
      </c>
      <c r="K183" s="17">
        <v>0</v>
      </c>
      <c r="L183" s="17">
        <v>0</v>
      </c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s="2" customFormat="1">
      <c r="A184" s="2" t="str">
        <f t="shared" si="27"/>
        <v>WAROIN</v>
      </c>
      <c r="B184" s="2" t="str">
        <f t="shared" si="28"/>
        <v>LIBERIAIN</v>
      </c>
      <c r="C184" s="5" t="s">
        <v>20</v>
      </c>
      <c r="D184" s="2" t="s">
        <v>66</v>
      </c>
      <c r="E184" s="2" t="s">
        <v>90</v>
      </c>
      <c r="F184" s="2" t="str">
        <f t="shared" si="29"/>
        <v>IN</v>
      </c>
      <c r="G184" s="11" t="s">
        <v>91</v>
      </c>
      <c r="H184" s="9"/>
      <c r="I184" s="16">
        <v>16</v>
      </c>
      <c r="J184" s="17">
        <v>16</v>
      </c>
      <c r="K184" s="17">
        <v>18</v>
      </c>
      <c r="L184" s="17">
        <v>18</v>
      </c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s="2" customFormat="1">
      <c r="A185" s="2" t="str">
        <f t="shared" si="27"/>
        <v>WAROIN</v>
      </c>
      <c r="B185" s="2" t="str">
        <f t="shared" si="28"/>
        <v>LIBERIAIN</v>
      </c>
      <c r="C185" s="5" t="s">
        <v>20</v>
      </c>
      <c r="D185" s="2" t="s">
        <v>66</v>
      </c>
      <c r="E185" s="2" t="s">
        <v>90</v>
      </c>
      <c r="F185" s="2" t="str">
        <f t="shared" si="29"/>
        <v>IN</v>
      </c>
      <c r="G185" s="12" t="s">
        <v>92</v>
      </c>
      <c r="H185" s="9">
        <f>0.38*(MAX(I185:AAC185))</f>
        <v>0</v>
      </c>
      <c r="I185" s="16">
        <v>0</v>
      </c>
      <c r="J185" s="17">
        <v>0</v>
      </c>
      <c r="K185" s="17">
        <v>0</v>
      </c>
      <c r="L185" s="17">
        <v>0</v>
      </c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s="2" customFormat="1">
      <c r="A186" s="2" t="str">
        <f t="shared" si="27"/>
        <v>WAROOUT</v>
      </c>
      <c r="B186" s="2" t="str">
        <f t="shared" si="28"/>
        <v>LIBERIAOUT</v>
      </c>
      <c r="C186" s="5" t="s">
        <v>20</v>
      </c>
      <c r="D186" s="2" t="s">
        <v>66</v>
      </c>
      <c r="E186" s="2" t="s">
        <v>90</v>
      </c>
      <c r="F186" s="2" t="str">
        <f t="shared" si="29"/>
        <v>OUT</v>
      </c>
      <c r="G186" s="13" t="s">
        <v>93</v>
      </c>
      <c r="H186" s="9"/>
      <c r="I186" s="16">
        <v>4</v>
      </c>
      <c r="J186" s="17">
        <v>4</v>
      </c>
      <c r="K186" s="17">
        <v>2</v>
      </c>
      <c r="L186" s="17">
        <v>2</v>
      </c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s="2" customFormat="1">
      <c r="A187" s="2" t="str">
        <f t="shared" si="27"/>
        <v>WAROIN</v>
      </c>
      <c r="B187" s="2" t="str">
        <f t="shared" si="28"/>
        <v>LIBERIAIN</v>
      </c>
      <c r="C187" s="5" t="s">
        <v>20</v>
      </c>
      <c r="D187" s="2" t="s">
        <v>66</v>
      </c>
      <c r="E187" s="2" t="s">
        <v>94</v>
      </c>
      <c r="F187" s="2" t="str">
        <f t="shared" si="29"/>
        <v>IN</v>
      </c>
      <c r="G187" s="12" t="s">
        <v>95</v>
      </c>
      <c r="H187" s="9">
        <f>0.38*(MAX(I187:AAC187))</f>
        <v>0</v>
      </c>
      <c r="I187" s="16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s="2" customFormat="1">
      <c r="A188" s="2" t="str">
        <f t="shared" si="27"/>
        <v>WAROOUT</v>
      </c>
      <c r="B188" s="2" t="str">
        <f t="shared" si="28"/>
        <v>LIBERIAOUT</v>
      </c>
      <c r="C188" s="5" t="s">
        <v>20</v>
      </c>
      <c r="D188" s="2" t="s">
        <v>66</v>
      </c>
      <c r="E188" s="2" t="s">
        <v>94</v>
      </c>
      <c r="F188" s="2" t="str">
        <f t="shared" si="29"/>
        <v>OUT</v>
      </c>
      <c r="G188" s="13" t="s">
        <v>93</v>
      </c>
      <c r="H188" s="9"/>
      <c r="I188" s="16">
        <v>0</v>
      </c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s="2" customFormat="1">
      <c r="A189" s="2" t="str">
        <f t="shared" si="27"/>
        <v>WAROIN</v>
      </c>
      <c r="B189" s="2" t="str">
        <f t="shared" si="28"/>
        <v>LIBERIAIN</v>
      </c>
      <c r="C189" s="5" t="s">
        <v>20</v>
      </c>
      <c r="D189" s="2" t="s">
        <v>66</v>
      </c>
      <c r="E189" s="2" t="s">
        <v>96</v>
      </c>
      <c r="F189" s="2" t="str">
        <f t="shared" si="29"/>
        <v>IN</v>
      </c>
      <c r="G189" s="12" t="s">
        <v>95</v>
      </c>
      <c r="H189" s="9">
        <f>0.38*(MAX(I189:AAC189))</f>
        <v>0</v>
      </c>
      <c r="I189" s="16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s="2" customFormat="1">
      <c r="A190" s="2" t="str">
        <f t="shared" si="27"/>
        <v>WAROOUT</v>
      </c>
      <c r="B190" s="2" t="str">
        <f t="shared" si="28"/>
        <v>LIBERIAOUT</v>
      </c>
      <c r="C190" s="5" t="s">
        <v>20</v>
      </c>
      <c r="D190" s="2" t="s">
        <v>66</v>
      </c>
      <c r="E190" s="2" t="s">
        <v>96</v>
      </c>
      <c r="F190" s="2" t="str">
        <f t="shared" si="29"/>
        <v>OUT</v>
      </c>
      <c r="G190" s="13" t="s">
        <v>93</v>
      </c>
      <c r="H190" s="9"/>
      <c r="I190" s="16">
        <v>13</v>
      </c>
      <c r="J190" s="17">
        <v>13</v>
      </c>
      <c r="K190" s="17">
        <v>13</v>
      </c>
      <c r="L190" s="17">
        <v>13</v>
      </c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s="2" customFormat="1">
      <c r="A191" s="2" t="str">
        <f t="shared" si="27"/>
        <v>MEESAIN</v>
      </c>
      <c r="B191" s="2" t="str">
        <f t="shared" si="28"/>
        <v>MALAWIIN</v>
      </c>
      <c r="C191" s="5" t="s">
        <v>18</v>
      </c>
      <c r="D191" s="2" t="s">
        <v>39</v>
      </c>
      <c r="E191" s="2" t="s">
        <v>90</v>
      </c>
      <c r="F191" s="2" t="str">
        <f t="shared" si="29"/>
        <v>IN</v>
      </c>
      <c r="G191" s="11" t="s">
        <v>91</v>
      </c>
      <c r="H191" s="9"/>
      <c r="I191" s="16">
        <v>23</v>
      </c>
      <c r="J191" s="17">
        <v>23</v>
      </c>
      <c r="K191" s="17">
        <v>23</v>
      </c>
      <c r="L191" s="17">
        <v>23</v>
      </c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s="2" customFormat="1">
      <c r="A192" s="2" t="str">
        <f t="shared" si="27"/>
        <v>MEESAIN</v>
      </c>
      <c r="B192" s="2" t="str">
        <f t="shared" si="28"/>
        <v>MALAWIIN</v>
      </c>
      <c r="C192" s="5" t="s">
        <v>18</v>
      </c>
      <c r="D192" s="2" t="s">
        <v>39</v>
      </c>
      <c r="E192" s="2" t="s">
        <v>90</v>
      </c>
      <c r="F192" s="2" t="str">
        <f t="shared" si="29"/>
        <v>IN</v>
      </c>
      <c r="G192" s="12" t="s">
        <v>92</v>
      </c>
      <c r="H192" s="9">
        <f>0.38*(MAX(I192:AAC192))</f>
        <v>0</v>
      </c>
      <c r="I192" s="16">
        <v>0</v>
      </c>
      <c r="J192" s="17">
        <v>0</v>
      </c>
      <c r="K192" s="17">
        <v>0</v>
      </c>
      <c r="L192" s="17">
        <v>0</v>
      </c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s="2" customFormat="1">
      <c r="A193" s="2" t="str">
        <f t="shared" si="27"/>
        <v>MEESAOUT</v>
      </c>
      <c r="B193" s="2" t="str">
        <f t="shared" si="28"/>
        <v>MALAWIOUT</v>
      </c>
      <c r="C193" s="5" t="s">
        <v>18</v>
      </c>
      <c r="D193" s="2" t="s">
        <v>39</v>
      </c>
      <c r="E193" s="2" t="s">
        <v>90</v>
      </c>
      <c r="F193" s="2" t="str">
        <f t="shared" si="29"/>
        <v>OUT</v>
      </c>
      <c r="G193" s="13" t="s">
        <v>93</v>
      </c>
      <c r="H193" s="9"/>
      <c r="I193" s="16">
        <v>10</v>
      </c>
      <c r="J193" s="17">
        <v>10</v>
      </c>
      <c r="K193" s="17">
        <v>10</v>
      </c>
      <c r="L193" s="17">
        <v>10</v>
      </c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s="2" customFormat="1">
      <c r="A194" s="2" t="str">
        <f t="shared" si="27"/>
        <v>MEESAIN</v>
      </c>
      <c r="B194" s="2" t="str">
        <f t="shared" si="28"/>
        <v>MALAWIIN</v>
      </c>
      <c r="C194" s="5" t="s">
        <v>18</v>
      </c>
      <c r="D194" s="2" t="s">
        <v>39</v>
      </c>
      <c r="E194" s="2" t="s">
        <v>94</v>
      </c>
      <c r="F194" s="2" t="str">
        <f t="shared" si="29"/>
        <v>IN</v>
      </c>
      <c r="G194" s="12" t="s">
        <v>95</v>
      </c>
      <c r="H194" s="9">
        <f>0.38*(MAX(I194:AAC194))</f>
        <v>0</v>
      </c>
      <c r="I194" s="16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s="2" customFormat="1">
      <c r="A195" s="2" t="str">
        <f t="shared" ref="A195:A258" si="30">C195&amp;F195</f>
        <v>MEESAOUT</v>
      </c>
      <c r="B195" s="2" t="str">
        <f t="shared" ref="B195:B258" si="31">D195&amp;F195</f>
        <v>MALAWIOUT</v>
      </c>
      <c r="C195" s="5" t="s">
        <v>18</v>
      </c>
      <c r="D195" s="2" t="s">
        <v>39</v>
      </c>
      <c r="E195" s="2" t="s">
        <v>94</v>
      </c>
      <c r="F195" s="2" t="str">
        <f t="shared" ref="F195:F258" si="32">IF(G195="tracked in tracpoint","IN",IF(G195="untracked in Tracpoint","IN","OUT"))</f>
        <v>OUT</v>
      </c>
      <c r="G195" s="13" t="s">
        <v>93</v>
      </c>
      <c r="H195" s="9"/>
      <c r="I195" s="16">
        <v>0</v>
      </c>
      <c r="J195" s="17">
        <v>0</v>
      </c>
      <c r="K195" s="17">
        <v>0</v>
      </c>
      <c r="L195" s="17">
        <v>0</v>
      </c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s="2" customFormat="1">
      <c r="A196" s="2" t="str">
        <f t="shared" si="30"/>
        <v>MEESAIN</v>
      </c>
      <c r="B196" s="2" t="str">
        <f t="shared" si="31"/>
        <v>MALAWIIN</v>
      </c>
      <c r="C196" s="5" t="s">
        <v>18</v>
      </c>
      <c r="D196" s="2" t="s">
        <v>39</v>
      </c>
      <c r="E196" s="2" t="s">
        <v>96</v>
      </c>
      <c r="F196" s="2" t="str">
        <f t="shared" si="32"/>
        <v>IN</v>
      </c>
      <c r="G196" s="12" t="s">
        <v>95</v>
      </c>
      <c r="H196" s="9">
        <f>0.38*(MAX(I196:AAC196))</f>
        <v>0</v>
      </c>
      <c r="I196" s="16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s="2" customFormat="1">
      <c r="A197" s="2" t="str">
        <f t="shared" si="30"/>
        <v>MEESAOUT</v>
      </c>
      <c r="B197" s="2" t="str">
        <f t="shared" si="31"/>
        <v>MALAWIOUT</v>
      </c>
      <c r="C197" s="5" t="s">
        <v>18</v>
      </c>
      <c r="D197" s="2" t="s">
        <v>39</v>
      </c>
      <c r="E197" s="2" t="s">
        <v>96</v>
      </c>
      <c r="F197" s="2" t="str">
        <f t="shared" si="32"/>
        <v>OUT</v>
      </c>
      <c r="G197" s="13" t="s">
        <v>93</v>
      </c>
      <c r="H197" s="9"/>
      <c r="I197" s="16">
        <v>0</v>
      </c>
      <c r="J197" s="17">
        <v>0</v>
      </c>
      <c r="K197" s="17">
        <v>0</v>
      </c>
      <c r="L197" s="17">
        <v>0</v>
      </c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s="2" customFormat="1">
      <c r="A198" s="2" t="str">
        <f t="shared" si="30"/>
        <v>WAROIN</v>
      </c>
      <c r="B198" s="2" t="str">
        <f t="shared" si="31"/>
        <v>MALIIN</v>
      </c>
      <c r="C198" s="5" t="s">
        <v>20</v>
      </c>
      <c r="D198" s="2" t="s">
        <v>67</v>
      </c>
      <c r="E198" s="2" t="s">
        <v>90</v>
      </c>
      <c r="F198" s="2" t="str">
        <f t="shared" si="32"/>
        <v>IN</v>
      </c>
      <c r="G198" s="11" t="s">
        <v>91</v>
      </c>
      <c r="H198" s="9"/>
      <c r="I198" s="16">
        <v>39</v>
      </c>
      <c r="J198" s="17">
        <v>38</v>
      </c>
      <c r="K198" s="17">
        <v>38</v>
      </c>
      <c r="L198" s="17">
        <v>38</v>
      </c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s="2" customFormat="1">
      <c r="A199" s="2" t="str">
        <f t="shared" si="30"/>
        <v>WAROIN</v>
      </c>
      <c r="B199" s="2" t="str">
        <f t="shared" si="31"/>
        <v>MALIIN</v>
      </c>
      <c r="C199" s="5" t="s">
        <v>20</v>
      </c>
      <c r="D199" s="2" t="s">
        <v>67</v>
      </c>
      <c r="E199" s="2" t="s">
        <v>90</v>
      </c>
      <c r="F199" s="2" t="str">
        <f t="shared" si="32"/>
        <v>IN</v>
      </c>
      <c r="G199" s="12" t="s">
        <v>92</v>
      </c>
      <c r="H199" s="9">
        <f>0.38*(MAX(I199:AAC199))</f>
        <v>1.52</v>
      </c>
      <c r="I199" s="16">
        <v>4</v>
      </c>
      <c r="J199" s="17">
        <v>4</v>
      </c>
      <c r="K199" s="17">
        <v>4</v>
      </c>
      <c r="L199" s="17">
        <v>4</v>
      </c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s="2" customFormat="1">
      <c r="A200" s="2" t="str">
        <f t="shared" si="30"/>
        <v>WAROOUT</v>
      </c>
      <c r="B200" s="2" t="str">
        <f t="shared" si="31"/>
        <v>MALIOUT</v>
      </c>
      <c r="C200" s="5" t="s">
        <v>20</v>
      </c>
      <c r="D200" s="2" t="s">
        <v>67</v>
      </c>
      <c r="E200" s="2" t="s">
        <v>90</v>
      </c>
      <c r="F200" s="2" t="str">
        <f t="shared" si="32"/>
        <v>OUT</v>
      </c>
      <c r="G200" s="13" t="s">
        <v>93</v>
      </c>
      <c r="H200" s="9"/>
      <c r="I200" s="16">
        <v>0</v>
      </c>
      <c r="J200" s="17">
        <v>0</v>
      </c>
      <c r="K200" s="17">
        <v>0</v>
      </c>
      <c r="L200" s="17">
        <v>0</v>
      </c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s="2" customFormat="1">
      <c r="A201" s="2" t="str">
        <f t="shared" si="30"/>
        <v>WAROIN</v>
      </c>
      <c r="B201" s="2" t="str">
        <f t="shared" si="31"/>
        <v>MALIIN</v>
      </c>
      <c r="C201" s="5" t="s">
        <v>20</v>
      </c>
      <c r="D201" s="2" t="s">
        <v>67</v>
      </c>
      <c r="E201" s="2" t="s">
        <v>94</v>
      </c>
      <c r="F201" s="2" t="str">
        <f t="shared" si="32"/>
        <v>IN</v>
      </c>
      <c r="G201" s="12" t="s">
        <v>95</v>
      </c>
      <c r="H201" s="9">
        <f>0.38*(MAX(I201:AAC201))</f>
        <v>0</v>
      </c>
      <c r="I201" s="16"/>
      <c r="J201" s="17">
        <v>0</v>
      </c>
      <c r="K201" s="17">
        <v>0</v>
      </c>
      <c r="L201" s="17">
        <v>0</v>
      </c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s="2" customFormat="1">
      <c r="A202" s="2" t="str">
        <f t="shared" si="30"/>
        <v>WAROOUT</v>
      </c>
      <c r="B202" s="2" t="str">
        <f t="shared" si="31"/>
        <v>MALIOUT</v>
      </c>
      <c r="C202" s="5" t="s">
        <v>20</v>
      </c>
      <c r="D202" s="2" t="s">
        <v>67</v>
      </c>
      <c r="E202" s="2" t="s">
        <v>94</v>
      </c>
      <c r="F202" s="2" t="str">
        <f t="shared" si="32"/>
        <v>OUT</v>
      </c>
      <c r="G202" s="13" t="s">
        <v>93</v>
      </c>
      <c r="H202" s="9"/>
      <c r="I202" s="16">
        <v>0</v>
      </c>
      <c r="J202" s="17">
        <v>0</v>
      </c>
      <c r="K202" s="17">
        <v>0</v>
      </c>
      <c r="L202" s="17">
        <v>0</v>
      </c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s="2" customFormat="1">
      <c r="A203" s="2" t="str">
        <f t="shared" si="30"/>
        <v>WAROIN</v>
      </c>
      <c r="B203" s="2" t="str">
        <f t="shared" si="31"/>
        <v>MALIIN</v>
      </c>
      <c r="C203" s="5" t="s">
        <v>20</v>
      </c>
      <c r="D203" s="2" t="s">
        <v>67</v>
      </c>
      <c r="E203" s="2" t="s">
        <v>96</v>
      </c>
      <c r="F203" s="2" t="str">
        <f t="shared" si="32"/>
        <v>IN</v>
      </c>
      <c r="G203" s="12" t="s">
        <v>95</v>
      </c>
      <c r="H203" s="9">
        <f>0.38*(MAX(I203:AAC203))</f>
        <v>0</v>
      </c>
      <c r="I203" s="16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s="2" customFormat="1">
      <c r="A204" s="2" t="str">
        <f t="shared" si="30"/>
        <v>WAROOUT</v>
      </c>
      <c r="B204" s="2" t="str">
        <f t="shared" si="31"/>
        <v>MALIOUT</v>
      </c>
      <c r="C204" s="5" t="s">
        <v>20</v>
      </c>
      <c r="D204" s="2" t="s">
        <v>67</v>
      </c>
      <c r="E204" s="2" t="s">
        <v>96</v>
      </c>
      <c r="F204" s="2" t="str">
        <f t="shared" si="32"/>
        <v>OUT</v>
      </c>
      <c r="G204" s="13" t="s">
        <v>93</v>
      </c>
      <c r="H204" s="9"/>
      <c r="I204" s="16">
        <v>311</v>
      </c>
      <c r="J204" s="17">
        <v>311</v>
      </c>
      <c r="K204" s="17">
        <v>311</v>
      </c>
      <c r="L204" s="17">
        <v>311</v>
      </c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s="2" customFormat="1">
      <c r="A205" s="2" t="str">
        <f t="shared" si="30"/>
        <v>MEESAIN</v>
      </c>
      <c r="B205" s="2" t="str">
        <f t="shared" si="31"/>
        <v>MOZAMBIQUEIN</v>
      </c>
      <c r="C205" s="5" t="s">
        <v>18</v>
      </c>
      <c r="D205" s="2" t="s">
        <v>40</v>
      </c>
      <c r="E205" s="2" t="s">
        <v>90</v>
      </c>
      <c r="F205" s="2" t="str">
        <f t="shared" si="32"/>
        <v>IN</v>
      </c>
      <c r="G205" s="11" t="s">
        <v>91</v>
      </c>
      <c r="H205" s="9"/>
      <c r="I205" s="16">
        <v>10</v>
      </c>
      <c r="J205" s="17">
        <v>10</v>
      </c>
      <c r="K205" s="17">
        <v>10</v>
      </c>
      <c r="L205" s="17">
        <v>10</v>
      </c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s="2" customFormat="1">
      <c r="A206" s="2" t="str">
        <f t="shared" si="30"/>
        <v>MEESAIN</v>
      </c>
      <c r="B206" s="2" t="str">
        <f t="shared" si="31"/>
        <v>MOZAMBIQUEIN</v>
      </c>
      <c r="C206" s="5" t="s">
        <v>18</v>
      </c>
      <c r="D206" s="2" t="s">
        <v>40</v>
      </c>
      <c r="E206" s="2" t="s">
        <v>90</v>
      </c>
      <c r="F206" s="2" t="str">
        <f t="shared" si="32"/>
        <v>IN</v>
      </c>
      <c r="G206" s="12" t="s">
        <v>92</v>
      </c>
      <c r="H206" s="9">
        <f>0.38*(MAX(I206:AAC206))</f>
        <v>0</v>
      </c>
      <c r="I206" s="16"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s="2" customFormat="1">
      <c r="A207" s="2" t="str">
        <f t="shared" si="30"/>
        <v>MEESAOUT</v>
      </c>
      <c r="B207" s="2" t="str">
        <f t="shared" si="31"/>
        <v>MOZAMBIQUEOUT</v>
      </c>
      <c r="C207" s="5" t="s">
        <v>18</v>
      </c>
      <c r="D207" s="2" t="s">
        <v>40</v>
      </c>
      <c r="E207" s="2" t="s">
        <v>90</v>
      </c>
      <c r="F207" s="2" t="str">
        <f t="shared" si="32"/>
        <v>OUT</v>
      </c>
      <c r="G207" s="13" t="s">
        <v>93</v>
      </c>
      <c r="H207" s="9"/>
      <c r="I207" s="16">
        <v>4</v>
      </c>
      <c r="J207" s="17">
        <v>4</v>
      </c>
      <c r="K207" s="17">
        <v>4</v>
      </c>
      <c r="L207" s="17">
        <v>4</v>
      </c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s="2" customFormat="1">
      <c r="A208" s="2" t="str">
        <f t="shared" si="30"/>
        <v>MEESAIN</v>
      </c>
      <c r="B208" s="2" t="str">
        <f t="shared" si="31"/>
        <v>MOZAMBIQUEIN</v>
      </c>
      <c r="C208" s="5" t="s">
        <v>18</v>
      </c>
      <c r="D208" s="2" t="s">
        <v>40</v>
      </c>
      <c r="E208" s="2" t="s">
        <v>94</v>
      </c>
      <c r="F208" s="2" t="str">
        <f t="shared" si="32"/>
        <v>IN</v>
      </c>
      <c r="G208" s="12" t="s">
        <v>95</v>
      </c>
      <c r="H208" s="9">
        <f>0.38*(MAX(I208:AAC208))</f>
        <v>0</v>
      </c>
      <c r="I208" s="16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s="2" customFormat="1">
      <c r="A209" s="2" t="str">
        <f t="shared" si="30"/>
        <v>MEESAOUT</v>
      </c>
      <c r="B209" s="2" t="str">
        <f t="shared" si="31"/>
        <v>MOZAMBIQUEOUT</v>
      </c>
      <c r="C209" s="5" t="s">
        <v>18</v>
      </c>
      <c r="D209" s="2" t="s">
        <v>40</v>
      </c>
      <c r="E209" s="2" t="s">
        <v>94</v>
      </c>
      <c r="F209" s="2" t="str">
        <f t="shared" si="32"/>
        <v>OUT</v>
      </c>
      <c r="G209" s="13" t="s">
        <v>93</v>
      </c>
      <c r="H209" s="9"/>
      <c r="I209" s="16">
        <v>0</v>
      </c>
      <c r="J209" s="17">
        <v>0</v>
      </c>
      <c r="K209" s="17">
        <v>0</v>
      </c>
      <c r="L209" s="17">
        <v>0</v>
      </c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s="2" customFormat="1">
      <c r="A210" s="2" t="str">
        <f t="shared" si="30"/>
        <v>MEESAIN</v>
      </c>
      <c r="B210" s="2" t="str">
        <f t="shared" si="31"/>
        <v>MOZAMBIQUEIN</v>
      </c>
      <c r="C210" s="5" t="s">
        <v>18</v>
      </c>
      <c r="D210" s="2" t="s">
        <v>40</v>
      </c>
      <c r="E210" s="2" t="s">
        <v>96</v>
      </c>
      <c r="F210" s="2" t="str">
        <f t="shared" si="32"/>
        <v>IN</v>
      </c>
      <c r="G210" s="12" t="s">
        <v>95</v>
      </c>
      <c r="H210" s="9">
        <f>0.38*(MAX(I210:AAC210))</f>
        <v>0</v>
      </c>
      <c r="I210" s="16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s="2" customFormat="1">
      <c r="A211" s="2" t="str">
        <f t="shared" si="30"/>
        <v>MEESAOUT</v>
      </c>
      <c r="B211" s="2" t="str">
        <f t="shared" si="31"/>
        <v>MOZAMBIQUEOUT</v>
      </c>
      <c r="C211" s="5" t="s">
        <v>18</v>
      </c>
      <c r="D211" s="2" t="s">
        <v>40</v>
      </c>
      <c r="E211" s="2" t="s">
        <v>96</v>
      </c>
      <c r="F211" s="2" t="str">
        <f t="shared" si="32"/>
        <v>OUT</v>
      </c>
      <c r="G211" s="13" t="s">
        <v>93</v>
      </c>
      <c r="H211" s="9"/>
      <c r="I211" s="16">
        <v>35</v>
      </c>
      <c r="J211" s="17">
        <v>35</v>
      </c>
      <c r="K211" s="17">
        <v>35</v>
      </c>
      <c r="L211" s="17">
        <v>35</v>
      </c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s="2" customFormat="1">
      <c r="A212" s="2" t="str">
        <f t="shared" si="30"/>
        <v>AROIN</v>
      </c>
      <c r="B212" s="2" t="str">
        <f t="shared" si="31"/>
        <v>MYANMARIN</v>
      </c>
      <c r="C212" s="5" t="s">
        <v>17</v>
      </c>
      <c r="D212" s="2" t="s">
        <v>28</v>
      </c>
      <c r="E212" s="2" t="s">
        <v>90</v>
      </c>
      <c r="F212" s="2" t="str">
        <f t="shared" si="32"/>
        <v>IN</v>
      </c>
      <c r="G212" s="11" t="s">
        <v>91</v>
      </c>
      <c r="H212" s="9"/>
      <c r="I212" s="16">
        <v>9</v>
      </c>
      <c r="J212" s="17">
        <v>9</v>
      </c>
      <c r="K212" s="17">
        <v>14</v>
      </c>
      <c r="L212" s="17">
        <v>14</v>
      </c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s="2" customFormat="1">
      <c r="A213" s="2" t="str">
        <f t="shared" si="30"/>
        <v>AROIN</v>
      </c>
      <c r="B213" s="2" t="str">
        <f t="shared" si="31"/>
        <v>MYANMARIN</v>
      </c>
      <c r="C213" s="5" t="s">
        <v>17</v>
      </c>
      <c r="D213" s="2" t="s">
        <v>28</v>
      </c>
      <c r="E213" s="2" t="s">
        <v>90</v>
      </c>
      <c r="F213" s="2" t="str">
        <f t="shared" si="32"/>
        <v>IN</v>
      </c>
      <c r="G213" s="12" t="s">
        <v>92</v>
      </c>
      <c r="H213" s="9">
        <f>0.38*(MAX(I213:AAC213))</f>
        <v>0</v>
      </c>
      <c r="I213" s="16">
        <v>0</v>
      </c>
      <c r="J213" s="17"/>
      <c r="K213" s="17"/>
      <c r="L213" s="17">
        <v>0</v>
      </c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s="2" customFormat="1">
      <c r="A214" s="2" t="str">
        <f t="shared" si="30"/>
        <v>AROOUT</v>
      </c>
      <c r="B214" s="2" t="str">
        <f t="shared" si="31"/>
        <v>MYANMAROUT</v>
      </c>
      <c r="C214" s="5" t="s">
        <v>17</v>
      </c>
      <c r="D214" s="2" t="s">
        <v>28</v>
      </c>
      <c r="E214" s="2" t="s">
        <v>90</v>
      </c>
      <c r="F214" s="2" t="str">
        <f t="shared" si="32"/>
        <v>OUT</v>
      </c>
      <c r="G214" s="13" t="s">
        <v>93</v>
      </c>
      <c r="H214" s="9"/>
      <c r="I214" s="16">
        <v>8</v>
      </c>
      <c r="J214" s="17">
        <v>8</v>
      </c>
      <c r="K214" s="17">
        <v>3</v>
      </c>
      <c r="L214" s="17">
        <v>3</v>
      </c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s="2" customFormat="1">
      <c r="A215" s="2" t="str">
        <f t="shared" si="30"/>
        <v>AROIN</v>
      </c>
      <c r="B215" s="2" t="str">
        <f t="shared" si="31"/>
        <v>MYANMARIN</v>
      </c>
      <c r="C215" s="5" t="s">
        <v>17</v>
      </c>
      <c r="D215" s="2" t="s">
        <v>28</v>
      </c>
      <c r="E215" s="2" t="s">
        <v>94</v>
      </c>
      <c r="F215" s="2" t="str">
        <f t="shared" si="32"/>
        <v>IN</v>
      </c>
      <c r="G215" s="12" t="s">
        <v>95</v>
      </c>
      <c r="H215" s="9">
        <f>0.38*(MAX(I215:AAC215))</f>
        <v>1.9</v>
      </c>
      <c r="I215" s="16"/>
      <c r="J215" s="17"/>
      <c r="K215" s="17">
        <v>5</v>
      </c>
      <c r="L215" s="17">
        <v>5</v>
      </c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s="2" customFormat="1">
      <c r="A216" s="2" t="str">
        <f t="shared" si="30"/>
        <v>AROOUT</v>
      </c>
      <c r="B216" s="2" t="str">
        <f t="shared" si="31"/>
        <v>MYANMAROUT</v>
      </c>
      <c r="C216" s="5" t="s">
        <v>17</v>
      </c>
      <c r="D216" s="2" t="s">
        <v>28</v>
      </c>
      <c r="E216" s="2" t="s">
        <v>94</v>
      </c>
      <c r="F216" s="2" t="str">
        <f t="shared" si="32"/>
        <v>OUT</v>
      </c>
      <c r="G216" s="13" t="s">
        <v>93</v>
      </c>
      <c r="H216" s="9"/>
      <c r="I216" s="16">
        <v>5</v>
      </c>
      <c r="J216" s="17">
        <v>5</v>
      </c>
      <c r="K216" s="17">
        <v>0</v>
      </c>
      <c r="L216" s="17">
        <v>0</v>
      </c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s="2" customFormat="1">
      <c r="A217" s="2" t="str">
        <f t="shared" si="30"/>
        <v>AROIN</v>
      </c>
      <c r="B217" s="2" t="str">
        <f t="shared" si="31"/>
        <v>MYANMARIN</v>
      </c>
      <c r="C217" s="5" t="s">
        <v>17</v>
      </c>
      <c r="D217" s="2" t="s">
        <v>28</v>
      </c>
      <c r="E217" s="2" t="s">
        <v>96</v>
      </c>
      <c r="F217" s="2" t="str">
        <f t="shared" si="32"/>
        <v>IN</v>
      </c>
      <c r="G217" s="12" t="s">
        <v>95</v>
      </c>
      <c r="H217" s="9">
        <f>0.38*(MAX(I217:AAC217))</f>
        <v>21.66</v>
      </c>
      <c r="I217" s="16"/>
      <c r="J217" s="17"/>
      <c r="K217" s="17">
        <v>57</v>
      </c>
      <c r="L217" s="17">
        <v>57</v>
      </c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s="2" customFormat="1">
      <c r="A218" s="2" t="str">
        <f t="shared" si="30"/>
        <v>AROOUT</v>
      </c>
      <c r="B218" s="2" t="str">
        <f t="shared" si="31"/>
        <v>MYANMAROUT</v>
      </c>
      <c r="C218" s="5" t="s">
        <v>17</v>
      </c>
      <c r="D218" s="2" t="s">
        <v>28</v>
      </c>
      <c r="E218" s="2" t="s">
        <v>96</v>
      </c>
      <c r="F218" s="2" t="str">
        <f t="shared" si="32"/>
        <v>OUT</v>
      </c>
      <c r="G218" s="13" t="s">
        <v>93</v>
      </c>
      <c r="H218" s="9"/>
      <c r="I218" s="16">
        <v>48</v>
      </c>
      <c r="J218" s="17">
        <v>48</v>
      </c>
      <c r="K218" s="17">
        <v>0</v>
      </c>
      <c r="L218" s="17">
        <v>0</v>
      </c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s="2" customFormat="1">
      <c r="A219" s="2" t="str">
        <f t="shared" si="30"/>
        <v>AROIN</v>
      </c>
      <c r="B219" s="2" t="str">
        <f t="shared" si="31"/>
        <v>NEPALIN</v>
      </c>
      <c r="C219" s="5" t="s">
        <v>17</v>
      </c>
      <c r="D219" s="2" t="s">
        <v>29</v>
      </c>
      <c r="E219" s="2" t="s">
        <v>90</v>
      </c>
      <c r="F219" s="2" t="str">
        <f t="shared" si="32"/>
        <v>IN</v>
      </c>
      <c r="G219" s="11" t="s">
        <v>91</v>
      </c>
      <c r="H219" s="9"/>
      <c r="I219" s="16">
        <v>0</v>
      </c>
      <c r="J219" s="17">
        <v>0</v>
      </c>
      <c r="K219" s="17">
        <v>0</v>
      </c>
      <c r="L219" s="17">
        <v>0</v>
      </c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s="2" customFormat="1">
      <c r="A220" s="2" t="str">
        <f t="shared" si="30"/>
        <v>AROIN</v>
      </c>
      <c r="B220" s="2" t="str">
        <f t="shared" si="31"/>
        <v>NEPALIN</v>
      </c>
      <c r="C220" s="5" t="s">
        <v>17</v>
      </c>
      <c r="D220" s="2" t="s">
        <v>29</v>
      </c>
      <c r="E220" s="2" t="s">
        <v>90</v>
      </c>
      <c r="F220" s="2" t="str">
        <f t="shared" si="32"/>
        <v>IN</v>
      </c>
      <c r="G220" s="12" t="s">
        <v>92</v>
      </c>
      <c r="H220" s="9">
        <f>0.38*(MAX(I220:AAC220))</f>
        <v>0</v>
      </c>
      <c r="I220" s="16">
        <v>0</v>
      </c>
      <c r="J220" s="17">
        <v>0</v>
      </c>
      <c r="K220" s="17">
        <v>0</v>
      </c>
      <c r="L220" s="17">
        <v>0</v>
      </c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s="2" customFormat="1">
      <c r="A221" s="2" t="str">
        <f t="shared" si="30"/>
        <v>AROOUT</v>
      </c>
      <c r="B221" s="2" t="str">
        <f t="shared" si="31"/>
        <v>NEPALOUT</v>
      </c>
      <c r="C221" s="5" t="s">
        <v>17</v>
      </c>
      <c r="D221" s="2" t="s">
        <v>29</v>
      </c>
      <c r="E221" s="2" t="s">
        <v>90</v>
      </c>
      <c r="F221" s="2" t="str">
        <f t="shared" si="32"/>
        <v>OUT</v>
      </c>
      <c r="G221" s="13" t="s">
        <v>93</v>
      </c>
      <c r="H221" s="9"/>
      <c r="I221" s="16">
        <v>17</v>
      </c>
      <c r="J221" s="17">
        <v>17</v>
      </c>
      <c r="K221" s="17">
        <v>17</v>
      </c>
      <c r="L221" s="17">
        <v>17</v>
      </c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s="2" customFormat="1">
      <c r="A222" s="2" t="str">
        <f t="shared" si="30"/>
        <v>AROIN</v>
      </c>
      <c r="B222" s="2" t="str">
        <f t="shared" si="31"/>
        <v>NEPALIN</v>
      </c>
      <c r="C222" s="5" t="s">
        <v>17</v>
      </c>
      <c r="D222" s="2" t="s">
        <v>29</v>
      </c>
      <c r="E222" s="2" t="s">
        <v>94</v>
      </c>
      <c r="F222" s="2" t="str">
        <f t="shared" si="32"/>
        <v>IN</v>
      </c>
      <c r="G222" s="12" t="s">
        <v>95</v>
      </c>
      <c r="H222" s="9">
        <f>0.38*(MAX(I222:AAC222))</f>
        <v>0</v>
      </c>
      <c r="I222" s="16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s="2" customFormat="1">
      <c r="A223" s="2" t="str">
        <f t="shared" si="30"/>
        <v>AROOUT</v>
      </c>
      <c r="B223" s="2" t="str">
        <f t="shared" si="31"/>
        <v>NEPALOUT</v>
      </c>
      <c r="C223" s="5" t="s">
        <v>17</v>
      </c>
      <c r="D223" s="2" t="s">
        <v>29</v>
      </c>
      <c r="E223" s="2" t="s">
        <v>94</v>
      </c>
      <c r="F223" s="2" t="str">
        <f t="shared" si="32"/>
        <v>OUT</v>
      </c>
      <c r="G223" s="13" t="s">
        <v>93</v>
      </c>
      <c r="H223" s="9"/>
      <c r="I223" s="16">
        <v>0</v>
      </c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s="2" customFormat="1">
      <c r="A224" s="2" t="str">
        <f t="shared" si="30"/>
        <v>AROIN</v>
      </c>
      <c r="B224" s="2" t="str">
        <f t="shared" si="31"/>
        <v>NEPALIN</v>
      </c>
      <c r="C224" s="5" t="s">
        <v>17</v>
      </c>
      <c r="D224" s="2" t="s">
        <v>29</v>
      </c>
      <c r="E224" s="2" t="s">
        <v>96</v>
      </c>
      <c r="F224" s="2" t="str">
        <f t="shared" si="32"/>
        <v>IN</v>
      </c>
      <c r="G224" s="12" t="s">
        <v>95</v>
      </c>
      <c r="H224" s="9">
        <f>0.38*(MAX(I224:AAC224))</f>
        <v>0</v>
      </c>
      <c r="I224" s="16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s="2" customFormat="1">
      <c r="A225" s="2" t="str">
        <f t="shared" si="30"/>
        <v>AROOUT</v>
      </c>
      <c r="B225" s="2" t="str">
        <f t="shared" si="31"/>
        <v>NEPALOUT</v>
      </c>
      <c r="C225" s="5" t="s">
        <v>17</v>
      </c>
      <c r="D225" s="2" t="s">
        <v>29</v>
      </c>
      <c r="E225" s="2" t="s">
        <v>96</v>
      </c>
      <c r="F225" s="2" t="str">
        <f t="shared" si="32"/>
        <v>OUT</v>
      </c>
      <c r="G225" s="13" t="s">
        <v>93</v>
      </c>
      <c r="H225" s="9"/>
      <c r="I225" s="16">
        <v>59</v>
      </c>
      <c r="J225" s="17">
        <v>59</v>
      </c>
      <c r="K225" s="17">
        <v>59</v>
      </c>
      <c r="L225" s="17">
        <v>59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s="2" customFormat="1">
      <c r="A226" s="2" t="str">
        <f t="shared" si="30"/>
        <v>ROAIN</v>
      </c>
      <c r="B226" s="2" t="str">
        <f t="shared" si="31"/>
        <v>NICARAGUAIN</v>
      </c>
      <c r="C226" s="5" t="s">
        <v>19</v>
      </c>
      <c r="D226" s="2" t="s">
        <v>56</v>
      </c>
      <c r="E226" s="2" t="s">
        <v>90</v>
      </c>
      <c r="F226" s="2" t="str">
        <f t="shared" si="32"/>
        <v>IN</v>
      </c>
      <c r="G226" s="11" t="s">
        <v>91</v>
      </c>
      <c r="H226" s="9"/>
      <c r="I226" s="16">
        <v>12</v>
      </c>
      <c r="J226" s="17">
        <v>12</v>
      </c>
      <c r="K226" s="17">
        <v>12</v>
      </c>
      <c r="L226" s="17">
        <v>12</v>
      </c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s="2" customFormat="1">
      <c r="A227" s="2" t="str">
        <f t="shared" si="30"/>
        <v>ROAIN</v>
      </c>
      <c r="B227" s="2" t="str">
        <f t="shared" si="31"/>
        <v>NICARAGUAIN</v>
      </c>
      <c r="C227" s="5" t="s">
        <v>19</v>
      </c>
      <c r="D227" s="2" t="s">
        <v>56</v>
      </c>
      <c r="E227" s="2" t="s">
        <v>90</v>
      </c>
      <c r="F227" s="2" t="str">
        <f t="shared" si="32"/>
        <v>IN</v>
      </c>
      <c r="G227" s="12" t="s">
        <v>92</v>
      </c>
      <c r="H227" s="9">
        <f>0.38*(MAX(I227:AAC227))</f>
        <v>0</v>
      </c>
      <c r="I227" s="16">
        <v>0</v>
      </c>
      <c r="J227" s="17">
        <v>0</v>
      </c>
      <c r="K227" s="17">
        <v>0</v>
      </c>
      <c r="L227" s="17">
        <v>0</v>
      </c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s="2" customFormat="1">
      <c r="A228" s="2" t="str">
        <f t="shared" si="30"/>
        <v>ROAOUT</v>
      </c>
      <c r="B228" s="2" t="str">
        <f t="shared" si="31"/>
        <v>NICARAGUAOUT</v>
      </c>
      <c r="C228" s="5" t="s">
        <v>19</v>
      </c>
      <c r="D228" s="2" t="s">
        <v>56</v>
      </c>
      <c r="E228" s="2" t="s">
        <v>90</v>
      </c>
      <c r="F228" s="2" t="str">
        <f t="shared" si="32"/>
        <v>OUT</v>
      </c>
      <c r="G228" s="13" t="s">
        <v>93</v>
      </c>
      <c r="H228" s="9"/>
      <c r="I228" s="16">
        <v>0</v>
      </c>
      <c r="J228" s="17">
        <v>0</v>
      </c>
      <c r="K228" s="17">
        <v>0</v>
      </c>
      <c r="L228" s="17">
        <v>0</v>
      </c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s="2" customFormat="1">
      <c r="A229" s="2" t="str">
        <f t="shared" si="30"/>
        <v>ROAIN</v>
      </c>
      <c r="B229" s="2" t="str">
        <f t="shared" si="31"/>
        <v>NICARAGUAIN</v>
      </c>
      <c r="C229" s="5" t="s">
        <v>19</v>
      </c>
      <c r="D229" s="2" t="s">
        <v>56</v>
      </c>
      <c r="E229" s="2" t="s">
        <v>94</v>
      </c>
      <c r="F229" s="2" t="str">
        <f t="shared" si="32"/>
        <v>IN</v>
      </c>
      <c r="G229" s="12" t="s">
        <v>95</v>
      </c>
      <c r="H229" s="9">
        <f>0.38*(MAX(I229:AAC229))</f>
        <v>0</v>
      </c>
      <c r="I229" s="16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s="2" customFormat="1">
      <c r="A230" s="2" t="str">
        <f t="shared" si="30"/>
        <v>ROAOUT</v>
      </c>
      <c r="B230" s="2" t="str">
        <f t="shared" si="31"/>
        <v>NICARAGUAOUT</v>
      </c>
      <c r="C230" s="5" t="s">
        <v>19</v>
      </c>
      <c r="D230" s="2" t="s">
        <v>56</v>
      </c>
      <c r="E230" s="2" t="s">
        <v>94</v>
      </c>
      <c r="F230" s="2" t="str">
        <f t="shared" si="32"/>
        <v>OUT</v>
      </c>
      <c r="G230" s="13" t="s">
        <v>93</v>
      </c>
      <c r="H230" s="9"/>
      <c r="I230" s="16">
        <v>0</v>
      </c>
      <c r="J230" s="17">
        <v>0</v>
      </c>
      <c r="K230" s="17">
        <v>0</v>
      </c>
      <c r="L230" s="17">
        <v>0</v>
      </c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s="2" customFormat="1">
      <c r="A231" s="2" t="str">
        <f t="shared" si="30"/>
        <v>ROAIN</v>
      </c>
      <c r="B231" s="2" t="str">
        <f t="shared" si="31"/>
        <v>NICARAGUAIN</v>
      </c>
      <c r="C231" s="5" t="s">
        <v>19</v>
      </c>
      <c r="D231" s="2" t="s">
        <v>56</v>
      </c>
      <c r="E231" s="2" t="s">
        <v>96</v>
      </c>
      <c r="F231" s="2" t="str">
        <f t="shared" si="32"/>
        <v>IN</v>
      </c>
      <c r="G231" s="12" t="s">
        <v>95</v>
      </c>
      <c r="H231" s="9">
        <f>0.38*(MAX(I231:AAC231))</f>
        <v>0</v>
      </c>
      <c r="I231" s="16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s="2" customFormat="1">
      <c r="A232" s="2" t="str">
        <f t="shared" si="30"/>
        <v>ROAOUT</v>
      </c>
      <c r="B232" s="2" t="str">
        <f t="shared" si="31"/>
        <v>NICARAGUAOUT</v>
      </c>
      <c r="C232" s="5" t="s">
        <v>19</v>
      </c>
      <c r="D232" s="2" t="s">
        <v>56</v>
      </c>
      <c r="E232" s="2" t="s">
        <v>96</v>
      </c>
      <c r="F232" s="2" t="str">
        <f t="shared" si="32"/>
        <v>OUT</v>
      </c>
      <c r="G232" s="13" t="s">
        <v>93</v>
      </c>
      <c r="H232" s="9"/>
      <c r="I232" s="16">
        <v>43</v>
      </c>
      <c r="J232" s="17">
        <v>43</v>
      </c>
      <c r="K232" s="17">
        <v>43</v>
      </c>
      <c r="L232" s="17">
        <v>43</v>
      </c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s="2" customFormat="1">
      <c r="A233" s="2" t="str">
        <f t="shared" si="30"/>
        <v>WAROIN</v>
      </c>
      <c r="B233" s="2" t="str">
        <f t="shared" si="31"/>
        <v>NIGERIN</v>
      </c>
      <c r="C233" s="5" t="s">
        <v>20</v>
      </c>
      <c r="D233" s="2" t="s">
        <v>68</v>
      </c>
      <c r="E233" s="2" t="s">
        <v>90</v>
      </c>
      <c r="F233" s="2" t="str">
        <f t="shared" si="32"/>
        <v>IN</v>
      </c>
      <c r="G233" s="11" t="s">
        <v>91</v>
      </c>
      <c r="H233" s="9"/>
      <c r="I233" s="16">
        <v>19</v>
      </c>
      <c r="J233" s="17">
        <v>19</v>
      </c>
      <c r="K233" s="17">
        <v>19</v>
      </c>
      <c r="L233" s="17">
        <v>19</v>
      </c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s="2" customFormat="1">
      <c r="A234" s="2" t="str">
        <f t="shared" si="30"/>
        <v>WAROIN</v>
      </c>
      <c r="B234" s="2" t="str">
        <f t="shared" si="31"/>
        <v>NIGERIN</v>
      </c>
      <c r="C234" s="5" t="s">
        <v>20</v>
      </c>
      <c r="D234" s="2" t="s">
        <v>68</v>
      </c>
      <c r="E234" s="2" t="s">
        <v>90</v>
      </c>
      <c r="F234" s="2" t="str">
        <f t="shared" si="32"/>
        <v>IN</v>
      </c>
      <c r="G234" s="12" t="s">
        <v>92</v>
      </c>
      <c r="H234" s="9">
        <f>0.38*(MAX(I234:AAC234))</f>
        <v>4.9400000000000004</v>
      </c>
      <c r="I234" s="16">
        <v>13</v>
      </c>
      <c r="J234" s="17">
        <v>13</v>
      </c>
      <c r="K234" s="17">
        <v>13</v>
      </c>
      <c r="L234" s="17">
        <v>13</v>
      </c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s="2" customFormat="1">
      <c r="A235" s="2" t="str">
        <f t="shared" si="30"/>
        <v>WAROOUT</v>
      </c>
      <c r="B235" s="2" t="str">
        <f t="shared" si="31"/>
        <v>NIGEROUT</v>
      </c>
      <c r="C235" s="5" t="s">
        <v>20</v>
      </c>
      <c r="D235" s="2" t="s">
        <v>68</v>
      </c>
      <c r="E235" s="2" t="s">
        <v>90</v>
      </c>
      <c r="F235" s="2" t="str">
        <f t="shared" si="32"/>
        <v>OUT</v>
      </c>
      <c r="G235" s="13" t="s">
        <v>93</v>
      </c>
      <c r="H235" s="9"/>
      <c r="I235" s="16">
        <v>0</v>
      </c>
      <c r="J235" s="17">
        <v>0</v>
      </c>
      <c r="K235" s="17">
        <v>0</v>
      </c>
      <c r="L235" s="17">
        <v>0</v>
      </c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s="2" customFormat="1">
      <c r="A236" s="2" t="str">
        <f t="shared" si="30"/>
        <v>WAROIN</v>
      </c>
      <c r="B236" s="2" t="str">
        <f t="shared" si="31"/>
        <v>NIGERIN</v>
      </c>
      <c r="C236" s="5" t="s">
        <v>20</v>
      </c>
      <c r="D236" s="2" t="s">
        <v>68</v>
      </c>
      <c r="E236" s="2" t="s">
        <v>94</v>
      </c>
      <c r="F236" s="2" t="str">
        <f t="shared" si="32"/>
        <v>IN</v>
      </c>
      <c r="G236" s="12" t="s">
        <v>95</v>
      </c>
      <c r="H236" s="9">
        <f>0.38*(MAX(I236:AAC236))</f>
        <v>0</v>
      </c>
      <c r="I236" s="16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s="2" customFormat="1">
      <c r="A237" s="2" t="str">
        <f t="shared" si="30"/>
        <v>WAROOUT</v>
      </c>
      <c r="B237" s="2" t="str">
        <f t="shared" si="31"/>
        <v>NIGEROUT</v>
      </c>
      <c r="C237" s="5" t="s">
        <v>20</v>
      </c>
      <c r="D237" s="2" t="s">
        <v>68</v>
      </c>
      <c r="E237" s="2" t="s">
        <v>94</v>
      </c>
      <c r="F237" s="2" t="str">
        <f t="shared" si="32"/>
        <v>OUT</v>
      </c>
      <c r="G237" s="13" t="s">
        <v>93</v>
      </c>
      <c r="H237" s="9"/>
      <c r="I237" s="16">
        <v>0</v>
      </c>
      <c r="J237" s="17">
        <v>0</v>
      </c>
      <c r="K237" s="17">
        <v>0</v>
      </c>
      <c r="L237" s="17">
        <v>0</v>
      </c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s="2" customFormat="1">
      <c r="A238" s="2" t="str">
        <f t="shared" si="30"/>
        <v>WAROIN</v>
      </c>
      <c r="B238" s="2" t="str">
        <f t="shared" si="31"/>
        <v>NIGERIN</v>
      </c>
      <c r="C238" s="5" t="s">
        <v>20</v>
      </c>
      <c r="D238" s="2" t="s">
        <v>68</v>
      </c>
      <c r="E238" s="2" t="s">
        <v>96</v>
      </c>
      <c r="F238" s="2" t="str">
        <f t="shared" si="32"/>
        <v>IN</v>
      </c>
      <c r="G238" s="12" t="s">
        <v>95</v>
      </c>
      <c r="H238" s="9">
        <f>0.38*(MAX(I238:AAC238))</f>
        <v>0</v>
      </c>
      <c r="I238" s="16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s="2" customFormat="1">
      <c r="A239" s="2" t="str">
        <f t="shared" si="30"/>
        <v>WAROOUT</v>
      </c>
      <c r="B239" s="2" t="str">
        <f t="shared" si="31"/>
        <v>NIGEROUT</v>
      </c>
      <c r="C239" s="5" t="s">
        <v>20</v>
      </c>
      <c r="D239" s="2" t="s">
        <v>68</v>
      </c>
      <c r="E239" s="2" t="s">
        <v>96</v>
      </c>
      <c r="F239" s="2" t="str">
        <f t="shared" si="32"/>
        <v>OUT</v>
      </c>
      <c r="G239" s="13" t="s">
        <v>93</v>
      </c>
      <c r="H239" s="9"/>
      <c r="I239" s="16">
        <v>0</v>
      </c>
      <c r="J239" s="17">
        <v>0</v>
      </c>
      <c r="K239" s="17">
        <v>0</v>
      </c>
      <c r="L239" s="17">
        <v>0</v>
      </c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s="2" customFormat="1">
      <c r="A240" s="2" t="str">
        <f t="shared" si="30"/>
        <v>WAROIN</v>
      </c>
      <c r="B240" s="2" t="str">
        <f t="shared" si="31"/>
        <v>NIGERIAIN</v>
      </c>
      <c r="C240" s="5" t="s">
        <v>20</v>
      </c>
      <c r="D240" s="2" t="s">
        <v>69</v>
      </c>
      <c r="E240" s="2" t="s">
        <v>90</v>
      </c>
      <c r="F240" s="2" t="str">
        <f t="shared" si="32"/>
        <v>IN</v>
      </c>
      <c r="G240" s="11" t="s">
        <v>91</v>
      </c>
      <c r="H240" s="9"/>
      <c r="I240" s="16">
        <v>15</v>
      </c>
      <c r="J240" s="17">
        <v>15</v>
      </c>
      <c r="K240" s="17">
        <v>15</v>
      </c>
      <c r="L240" s="17">
        <v>15</v>
      </c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s="2" customFormat="1">
      <c r="A241" s="2" t="str">
        <f t="shared" si="30"/>
        <v>WAROIN</v>
      </c>
      <c r="B241" s="2" t="str">
        <f t="shared" si="31"/>
        <v>NIGERIAIN</v>
      </c>
      <c r="C241" s="5" t="s">
        <v>20</v>
      </c>
      <c r="D241" s="2" t="s">
        <v>69</v>
      </c>
      <c r="E241" s="2" t="s">
        <v>90</v>
      </c>
      <c r="F241" s="2" t="str">
        <f t="shared" si="32"/>
        <v>IN</v>
      </c>
      <c r="G241" s="12" t="s">
        <v>92</v>
      </c>
      <c r="H241" s="9">
        <f>0.38*(MAX(I241:AAC241))</f>
        <v>0</v>
      </c>
      <c r="I241" s="16">
        <v>0</v>
      </c>
      <c r="J241" s="17">
        <v>0</v>
      </c>
      <c r="K241" s="17">
        <v>0</v>
      </c>
      <c r="L241" s="17">
        <v>0</v>
      </c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s="2" customFormat="1">
      <c r="A242" s="2" t="str">
        <f t="shared" si="30"/>
        <v>WAROOUT</v>
      </c>
      <c r="B242" s="2" t="str">
        <f t="shared" si="31"/>
        <v>NIGERIAOUT</v>
      </c>
      <c r="C242" s="5" t="s">
        <v>20</v>
      </c>
      <c r="D242" s="2" t="s">
        <v>69</v>
      </c>
      <c r="E242" s="2" t="s">
        <v>90</v>
      </c>
      <c r="F242" s="2" t="str">
        <f t="shared" si="32"/>
        <v>OUT</v>
      </c>
      <c r="G242" s="13" t="s">
        <v>93</v>
      </c>
      <c r="H242" s="9"/>
      <c r="I242" s="16">
        <v>3</v>
      </c>
      <c r="J242" s="17">
        <v>3</v>
      </c>
      <c r="K242" s="17">
        <v>3</v>
      </c>
      <c r="L242" s="17">
        <v>3</v>
      </c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s="2" customFormat="1">
      <c r="A243" s="2" t="str">
        <f t="shared" si="30"/>
        <v>WAROIN</v>
      </c>
      <c r="B243" s="2" t="str">
        <f t="shared" si="31"/>
        <v>NIGERIAIN</v>
      </c>
      <c r="C243" s="5" t="s">
        <v>20</v>
      </c>
      <c r="D243" s="2" t="s">
        <v>69</v>
      </c>
      <c r="E243" s="2" t="s">
        <v>94</v>
      </c>
      <c r="F243" s="2" t="str">
        <f t="shared" si="32"/>
        <v>IN</v>
      </c>
      <c r="G243" s="12" t="s">
        <v>95</v>
      </c>
      <c r="H243" s="9">
        <f>0.38*(MAX(I243:AAC243))</f>
        <v>0</v>
      </c>
      <c r="I243" s="16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s="2" customFormat="1">
      <c r="A244" s="2" t="str">
        <f t="shared" si="30"/>
        <v>WAROOUT</v>
      </c>
      <c r="B244" s="2" t="str">
        <f t="shared" si="31"/>
        <v>NIGERIAOUT</v>
      </c>
      <c r="C244" s="5" t="s">
        <v>20</v>
      </c>
      <c r="D244" s="2" t="s">
        <v>69</v>
      </c>
      <c r="E244" s="2" t="s">
        <v>94</v>
      </c>
      <c r="F244" s="2" t="str">
        <f t="shared" si="32"/>
        <v>OUT</v>
      </c>
      <c r="G244" s="13" t="s">
        <v>93</v>
      </c>
      <c r="H244" s="9"/>
      <c r="I244" s="16">
        <v>0</v>
      </c>
      <c r="J244" s="17">
        <v>0</v>
      </c>
      <c r="K244" s="17">
        <v>0</v>
      </c>
      <c r="L244" s="17">
        <v>0</v>
      </c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s="2" customFormat="1">
      <c r="A245" s="2" t="str">
        <f t="shared" si="30"/>
        <v>WAROIN</v>
      </c>
      <c r="B245" s="2" t="str">
        <f t="shared" si="31"/>
        <v>NIGERIAIN</v>
      </c>
      <c r="C245" s="5" t="s">
        <v>20</v>
      </c>
      <c r="D245" s="2" t="s">
        <v>69</v>
      </c>
      <c r="E245" s="2" t="s">
        <v>96</v>
      </c>
      <c r="F245" s="2" t="str">
        <f t="shared" si="32"/>
        <v>IN</v>
      </c>
      <c r="G245" s="12" t="s">
        <v>95</v>
      </c>
      <c r="H245" s="9">
        <f>0.38*(MAX(I245:AAC245))</f>
        <v>0</v>
      </c>
      <c r="I245" s="16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s="2" customFormat="1">
      <c r="A246" s="2" t="str">
        <f t="shared" si="30"/>
        <v>WAROOUT</v>
      </c>
      <c r="B246" s="2" t="str">
        <f t="shared" si="31"/>
        <v>NIGERIAOUT</v>
      </c>
      <c r="C246" s="5" t="s">
        <v>20</v>
      </c>
      <c r="D246" s="2" t="s">
        <v>69</v>
      </c>
      <c r="E246" s="2" t="s">
        <v>96</v>
      </c>
      <c r="F246" s="2" t="str">
        <f t="shared" si="32"/>
        <v>OUT</v>
      </c>
      <c r="G246" s="13" t="s">
        <v>93</v>
      </c>
      <c r="H246" s="9"/>
      <c r="I246" s="16">
        <v>0</v>
      </c>
      <c r="J246" s="17">
        <v>0</v>
      </c>
      <c r="K246" s="17">
        <v>0</v>
      </c>
      <c r="L246" s="17">
        <v>0</v>
      </c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s="2" customFormat="1">
      <c r="A247" s="2" t="str">
        <f t="shared" si="30"/>
        <v>ROAIN</v>
      </c>
      <c r="B247" s="2" t="str">
        <f t="shared" si="31"/>
        <v>PARAGUAYIN</v>
      </c>
      <c r="C247" s="5" t="s">
        <v>19</v>
      </c>
      <c r="D247" s="2" t="s">
        <v>57</v>
      </c>
      <c r="E247" s="2" t="s">
        <v>90</v>
      </c>
      <c r="F247" s="2" t="str">
        <f t="shared" si="32"/>
        <v>IN</v>
      </c>
      <c r="G247" s="11" t="s">
        <v>91</v>
      </c>
      <c r="H247" s="9"/>
      <c r="I247" s="16">
        <v>0</v>
      </c>
      <c r="J247" s="17">
        <v>0</v>
      </c>
      <c r="K247" s="17">
        <v>0</v>
      </c>
      <c r="L247" s="17">
        <v>0</v>
      </c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s="2" customFormat="1">
      <c r="A248" s="2" t="str">
        <f t="shared" si="30"/>
        <v>ROAIN</v>
      </c>
      <c r="B248" s="2" t="str">
        <f t="shared" si="31"/>
        <v>PARAGUAYIN</v>
      </c>
      <c r="C248" s="5" t="s">
        <v>19</v>
      </c>
      <c r="D248" s="2" t="s">
        <v>57</v>
      </c>
      <c r="E248" s="2" t="s">
        <v>90</v>
      </c>
      <c r="F248" s="2" t="str">
        <f t="shared" si="32"/>
        <v>IN</v>
      </c>
      <c r="G248" s="12" t="s">
        <v>92</v>
      </c>
      <c r="H248" s="9">
        <f>0.38*(MAX(I248:AAC248))</f>
        <v>0</v>
      </c>
      <c r="I248" s="16">
        <v>0</v>
      </c>
      <c r="J248" s="17">
        <v>0</v>
      </c>
      <c r="K248" s="17">
        <v>0</v>
      </c>
      <c r="L248" s="17">
        <v>0</v>
      </c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s="2" customFormat="1">
      <c r="A249" s="2" t="str">
        <f t="shared" si="30"/>
        <v>ROAOUT</v>
      </c>
      <c r="B249" s="2" t="str">
        <f t="shared" si="31"/>
        <v>PARAGUAYOUT</v>
      </c>
      <c r="C249" s="5" t="s">
        <v>19</v>
      </c>
      <c r="D249" s="2" t="s">
        <v>57</v>
      </c>
      <c r="E249" s="2" t="s">
        <v>90</v>
      </c>
      <c r="F249" s="2" t="str">
        <f t="shared" si="32"/>
        <v>OUT</v>
      </c>
      <c r="G249" s="13" t="s">
        <v>93</v>
      </c>
      <c r="H249" s="9"/>
      <c r="I249" s="16">
        <v>9</v>
      </c>
      <c r="J249" s="17">
        <v>9</v>
      </c>
      <c r="K249" s="17">
        <v>9</v>
      </c>
      <c r="L249" s="17">
        <v>9</v>
      </c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s="2" customFormat="1">
      <c r="A250" s="2" t="str">
        <f t="shared" si="30"/>
        <v>ROAIN</v>
      </c>
      <c r="B250" s="2" t="str">
        <f t="shared" si="31"/>
        <v>PARAGUAYIN</v>
      </c>
      <c r="C250" s="5" t="s">
        <v>19</v>
      </c>
      <c r="D250" s="2" t="s">
        <v>57</v>
      </c>
      <c r="E250" s="2" t="s">
        <v>94</v>
      </c>
      <c r="F250" s="2" t="str">
        <f t="shared" si="32"/>
        <v>IN</v>
      </c>
      <c r="G250" s="12" t="s">
        <v>95</v>
      </c>
      <c r="H250" s="9">
        <f>0.38*(MAX(I250:AAC250))</f>
        <v>0</v>
      </c>
      <c r="I250" s="16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s="2" customFormat="1">
      <c r="A251" s="2" t="str">
        <f t="shared" si="30"/>
        <v>ROAOUT</v>
      </c>
      <c r="B251" s="2" t="str">
        <f t="shared" si="31"/>
        <v>PARAGUAYOUT</v>
      </c>
      <c r="C251" s="5" t="s">
        <v>19</v>
      </c>
      <c r="D251" s="2" t="s">
        <v>57</v>
      </c>
      <c r="E251" s="2" t="s">
        <v>94</v>
      </c>
      <c r="F251" s="2" t="str">
        <f t="shared" si="32"/>
        <v>OUT</v>
      </c>
      <c r="G251" s="13" t="s">
        <v>93</v>
      </c>
      <c r="H251" s="9"/>
      <c r="I251" s="16">
        <v>0</v>
      </c>
      <c r="J251" s="17">
        <v>0</v>
      </c>
      <c r="K251" s="17">
        <v>0</v>
      </c>
      <c r="L251" s="17">
        <v>0</v>
      </c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s="2" customFormat="1">
      <c r="A252" s="2" t="str">
        <f t="shared" si="30"/>
        <v>ROAIN</v>
      </c>
      <c r="B252" s="2" t="str">
        <f t="shared" si="31"/>
        <v>PARAGUAYIN</v>
      </c>
      <c r="C252" s="5" t="s">
        <v>19</v>
      </c>
      <c r="D252" s="2" t="s">
        <v>57</v>
      </c>
      <c r="E252" s="2" t="s">
        <v>96</v>
      </c>
      <c r="F252" s="2" t="str">
        <f t="shared" si="32"/>
        <v>IN</v>
      </c>
      <c r="G252" s="12" t="s">
        <v>95</v>
      </c>
      <c r="H252" s="9">
        <f>0.38*(MAX(I252:AAC252))</f>
        <v>0</v>
      </c>
      <c r="I252" s="16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s="2" customFormat="1">
      <c r="A253" s="2" t="str">
        <f t="shared" si="30"/>
        <v>ROAOUT</v>
      </c>
      <c r="B253" s="2" t="str">
        <f t="shared" si="31"/>
        <v>PARAGUAYOUT</v>
      </c>
      <c r="C253" s="5" t="s">
        <v>19</v>
      </c>
      <c r="D253" s="2" t="s">
        <v>57</v>
      </c>
      <c r="E253" s="2" t="s">
        <v>96</v>
      </c>
      <c r="F253" s="2" t="str">
        <f t="shared" si="32"/>
        <v>OUT</v>
      </c>
      <c r="G253" s="13" t="s">
        <v>93</v>
      </c>
      <c r="H253" s="9"/>
      <c r="I253" s="16">
        <v>0</v>
      </c>
      <c r="J253" s="17">
        <v>0</v>
      </c>
      <c r="K253" s="17">
        <v>0</v>
      </c>
      <c r="L253" s="17">
        <v>0</v>
      </c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s="2" customFormat="1">
      <c r="A254" s="2" t="str">
        <f t="shared" si="30"/>
        <v>ROAIN</v>
      </c>
      <c r="B254" s="2" t="str">
        <f t="shared" si="31"/>
        <v>PERUIN</v>
      </c>
      <c r="C254" s="5" t="s">
        <v>19</v>
      </c>
      <c r="D254" s="2" t="s">
        <v>58</v>
      </c>
      <c r="E254" s="2" t="s">
        <v>90</v>
      </c>
      <c r="F254" s="2" t="str">
        <f t="shared" si="32"/>
        <v>IN</v>
      </c>
      <c r="G254" s="11" t="s">
        <v>91</v>
      </c>
      <c r="H254" s="9"/>
      <c r="I254" s="16">
        <v>13</v>
      </c>
      <c r="J254" s="17">
        <v>13</v>
      </c>
      <c r="K254" s="17">
        <v>13</v>
      </c>
      <c r="L254" s="17">
        <v>13</v>
      </c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s="2" customFormat="1">
      <c r="A255" s="2" t="str">
        <f t="shared" si="30"/>
        <v>ROAIN</v>
      </c>
      <c r="B255" s="2" t="str">
        <f t="shared" si="31"/>
        <v>PERUIN</v>
      </c>
      <c r="C255" s="5" t="s">
        <v>19</v>
      </c>
      <c r="D255" s="2" t="s">
        <v>58</v>
      </c>
      <c r="E255" s="2" t="s">
        <v>90</v>
      </c>
      <c r="F255" s="2" t="str">
        <f t="shared" si="32"/>
        <v>IN</v>
      </c>
      <c r="G255" s="12" t="s">
        <v>92</v>
      </c>
      <c r="H255" s="9">
        <f>0.38*(MAX(I255:AAC255))</f>
        <v>0</v>
      </c>
      <c r="I255" s="16">
        <v>0</v>
      </c>
      <c r="J255" s="17">
        <v>0</v>
      </c>
      <c r="K255" s="17">
        <v>0</v>
      </c>
      <c r="L255" s="17">
        <v>0</v>
      </c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s="2" customFormat="1">
      <c r="A256" s="2" t="str">
        <f t="shared" si="30"/>
        <v>ROAOUT</v>
      </c>
      <c r="B256" s="2" t="str">
        <f t="shared" si="31"/>
        <v>PERUOUT</v>
      </c>
      <c r="C256" s="5" t="s">
        <v>19</v>
      </c>
      <c r="D256" s="2" t="s">
        <v>58</v>
      </c>
      <c r="E256" s="2" t="s">
        <v>90</v>
      </c>
      <c r="F256" s="2" t="str">
        <f t="shared" si="32"/>
        <v>OUT</v>
      </c>
      <c r="G256" s="13" t="s">
        <v>93</v>
      </c>
      <c r="H256" s="9"/>
      <c r="I256" s="16">
        <v>0</v>
      </c>
      <c r="J256" s="17">
        <v>0</v>
      </c>
      <c r="K256" s="17">
        <v>0</v>
      </c>
      <c r="L256" s="17">
        <v>0</v>
      </c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s="2" customFormat="1">
      <c r="A257" s="2" t="str">
        <f t="shared" si="30"/>
        <v>ROAIN</v>
      </c>
      <c r="B257" s="2" t="str">
        <f t="shared" si="31"/>
        <v>PERUIN</v>
      </c>
      <c r="C257" s="5" t="s">
        <v>19</v>
      </c>
      <c r="D257" s="2" t="s">
        <v>58</v>
      </c>
      <c r="E257" s="2" t="s">
        <v>94</v>
      </c>
      <c r="F257" s="2" t="str">
        <f t="shared" si="32"/>
        <v>IN</v>
      </c>
      <c r="G257" s="12" t="s">
        <v>95</v>
      </c>
      <c r="H257" s="9">
        <f>0.38*(MAX(I257:AAC257))</f>
        <v>0</v>
      </c>
      <c r="I257" s="16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s="2" customFormat="1">
      <c r="A258" s="2" t="str">
        <f t="shared" si="30"/>
        <v>ROAOUT</v>
      </c>
      <c r="B258" s="2" t="str">
        <f t="shared" si="31"/>
        <v>PERUOUT</v>
      </c>
      <c r="C258" s="5" t="s">
        <v>19</v>
      </c>
      <c r="D258" s="2" t="s">
        <v>58</v>
      </c>
      <c r="E258" s="2" t="s">
        <v>94</v>
      </c>
      <c r="F258" s="2" t="str">
        <f t="shared" si="32"/>
        <v>OUT</v>
      </c>
      <c r="G258" s="13" t="s">
        <v>93</v>
      </c>
      <c r="H258" s="9"/>
      <c r="I258" s="16">
        <v>0</v>
      </c>
      <c r="J258" s="17">
        <v>0</v>
      </c>
      <c r="K258" s="17">
        <v>0</v>
      </c>
      <c r="L258" s="17">
        <v>0</v>
      </c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s="2" customFormat="1">
      <c r="A259" s="2" t="str">
        <f t="shared" ref="A259:A322" si="33">C259&amp;F259</f>
        <v>ROAIN</v>
      </c>
      <c r="B259" s="2" t="str">
        <f t="shared" ref="B259:B322" si="34">D259&amp;F259</f>
        <v>PERUIN</v>
      </c>
      <c r="C259" s="5" t="s">
        <v>19</v>
      </c>
      <c r="D259" s="2" t="s">
        <v>58</v>
      </c>
      <c r="E259" s="2" t="s">
        <v>96</v>
      </c>
      <c r="F259" s="2" t="str">
        <f t="shared" ref="F259:F322" si="35">IF(G259="tracked in tracpoint","IN",IF(G259="untracked in Tracpoint","IN","OUT"))</f>
        <v>IN</v>
      </c>
      <c r="G259" s="12" t="s">
        <v>95</v>
      </c>
      <c r="H259" s="9">
        <f>0.38*(MAX(I259:AAC259))</f>
        <v>0</v>
      </c>
      <c r="I259" s="16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s="2" customFormat="1">
      <c r="A260" s="2" t="str">
        <f t="shared" si="33"/>
        <v>ROAOUT</v>
      </c>
      <c r="B260" s="2" t="str">
        <f t="shared" si="34"/>
        <v>PERUOUT</v>
      </c>
      <c r="C260" s="5" t="s">
        <v>19</v>
      </c>
      <c r="D260" s="2" t="s">
        <v>58</v>
      </c>
      <c r="E260" s="2" t="s">
        <v>96</v>
      </c>
      <c r="F260" s="2" t="str">
        <f t="shared" si="35"/>
        <v>OUT</v>
      </c>
      <c r="G260" s="13" t="s">
        <v>93</v>
      </c>
      <c r="H260" s="9"/>
      <c r="I260" s="16">
        <v>46</v>
      </c>
      <c r="J260" s="17">
        <v>46</v>
      </c>
      <c r="K260" s="17">
        <v>46</v>
      </c>
      <c r="L260" s="17">
        <v>46</v>
      </c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s="2" customFormat="1">
      <c r="A261" s="2" t="str">
        <f t="shared" si="33"/>
        <v>AROIN</v>
      </c>
      <c r="B261" s="2" t="str">
        <f t="shared" si="34"/>
        <v>PHILIPPINESIN</v>
      </c>
      <c r="C261" s="5" t="s">
        <v>17</v>
      </c>
      <c r="D261" s="2" t="s">
        <v>30</v>
      </c>
      <c r="E261" s="2" t="s">
        <v>90</v>
      </c>
      <c r="F261" s="2" t="str">
        <f t="shared" si="35"/>
        <v>IN</v>
      </c>
      <c r="G261" s="11" t="s">
        <v>91</v>
      </c>
      <c r="H261" s="9"/>
      <c r="I261" s="16">
        <v>12</v>
      </c>
      <c r="J261" s="17">
        <v>12</v>
      </c>
      <c r="K261" s="17">
        <v>12</v>
      </c>
      <c r="L261" s="17">
        <v>12</v>
      </c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s="2" customFormat="1">
      <c r="A262" s="2" t="str">
        <f t="shared" si="33"/>
        <v>AROIN</v>
      </c>
      <c r="B262" s="2" t="str">
        <f t="shared" si="34"/>
        <v>PHILIPPINESIN</v>
      </c>
      <c r="C262" s="5" t="s">
        <v>17</v>
      </c>
      <c r="D262" s="2" t="s">
        <v>30</v>
      </c>
      <c r="E262" s="2" t="s">
        <v>90</v>
      </c>
      <c r="F262" s="2" t="str">
        <f t="shared" si="35"/>
        <v>IN</v>
      </c>
      <c r="G262" s="12" t="s">
        <v>92</v>
      </c>
      <c r="H262" s="9">
        <f>0.38*(MAX(I262:AAC262))</f>
        <v>4.5600000000000005</v>
      </c>
      <c r="I262" s="16">
        <v>0</v>
      </c>
      <c r="J262" s="17">
        <v>0</v>
      </c>
      <c r="K262" s="17">
        <v>0</v>
      </c>
      <c r="L262" s="17">
        <v>12</v>
      </c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s="2" customFormat="1">
      <c r="A263" s="2" t="str">
        <f t="shared" si="33"/>
        <v>AROOUT</v>
      </c>
      <c r="B263" s="2" t="str">
        <f t="shared" si="34"/>
        <v>PHILIPPINESOUT</v>
      </c>
      <c r="C263" s="5" t="s">
        <v>17</v>
      </c>
      <c r="D263" s="2" t="s">
        <v>30</v>
      </c>
      <c r="E263" s="2" t="s">
        <v>90</v>
      </c>
      <c r="F263" s="2" t="str">
        <f t="shared" si="35"/>
        <v>OUT</v>
      </c>
      <c r="G263" s="13" t="s">
        <v>93</v>
      </c>
      <c r="H263" s="9"/>
      <c r="I263" s="16">
        <v>12</v>
      </c>
      <c r="J263" s="17">
        <v>12</v>
      </c>
      <c r="K263" s="17">
        <v>12</v>
      </c>
      <c r="L263" s="17">
        <v>0</v>
      </c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s="2" customFormat="1">
      <c r="A264" s="2" t="str">
        <f t="shared" si="33"/>
        <v>AROIN</v>
      </c>
      <c r="B264" s="2" t="str">
        <f t="shared" si="34"/>
        <v>PHILIPPINESIN</v>
      </c>
      <c r="C264" s="5" t="s">
        <v>17</v>
      </c>
      <c r="D264" s="2" t="s">
        <v>30</v>
      </c>
      <c r="E264" s="2" t="s">
        <v>94</v>
      </c>
      <c r="F264" s="2" t="str">
        <f t="shared" si="35"/>
        <v>IN</v>
      </c>
      <c r="G264" s="12" t="s">
        <v>95</v>
      </c>
      <c r="H264" s="9">
        <f>0.38*(MAX(I264:AAC264))</f>
        <v>0</v>
      </c>
      <c r="I264" s="16"/>
      <c r="J264" s="17"/>
      <c r="K264" s="17"/>
      <c r="L264" s="17">
        <v>0</v>
      </c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s="2" customFormat="1">
      <c r="A265" s="2" t="str">
        <f t="shared" si="33"/>
        <v>AROOUT</v>
      </c>
      <c r="B265" s="2" t="str">
        <f t="shared" si="34"/>
        <v>PHILIPPINESOUT</v>
      </c>
      <c r="C265" s="5" t="s">
        <v>17</v>
      </c>
      <c r="D265" s="2" t="s">
        <v>30</v>
      </c>
      <c r="E265" s="2" t="s">
        <v>94</v>
      </c>
      <c r="F265" s="2" t="str">
        <f t="shared" si="35"/>
        <v>OUT</v>
      </c>
      <c r="G265" s="13" t="s">
        <v>93</v>
      </c>
      <c r="H265" s="9"/>
      <c r="I265" s="16">
        <v>3</v>
      </c>
      <c r="J265" s="17">
        <v>3</v>
      </c>
      <c r="K265" s="17">
        <v>3</v>
      </c>
      <c r="L265" s="17">
        <v>3</v>
      </c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s="2" customFormat="1">
      <c r="A266" s="2" t="str">
        <f t="shared" si="33"/>
        <v>AROIN</v>
      </c>
      <c r="B266" s="2" t="str">
        <f t="shared" si="34"/>
        <v>PHILIPPINESIN</v>
      </c>
      <c r="C266" s="5" t="s">
        <v>17</v>
      </c>
      <c r="D266" s="2" t="s">
        <v>30</v>
      </c>
      <c r="E266" s="2" t="s">
        <v>96</v>
      </c>
      <c r="F266" s="2" t="str">
        <f t="shared" si="35"/>
        <v>IN</v>
      </c>
      <c r="G266" s="12" t="s">
        <v>95</v>
      </c>
      <c r="H266" s="9">
        <f>0.38*(MAX(I266:AAC266))</f>
        <v>0</v>
      </c>
      <c r="I266" s="16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s="2" customFormat="1">
      <c r="A267" s="2" t="str">
        <f t="shared" si="33"/>
        <v>AROOUT</v>
      </c>
      <c r="B267" s="2" t="str">
        <f t="shared" si="34"/>
        <v>PHILIPPINESOUT</v>
      </c>
      <c r="C267" s="5" t="s">
        <v>17</v>
      </c>
      <c r="D267" s="2" t="s">
        <v>30</v>
      </c>
      <c r="E267" s="2" t="s">
        <v>96</v>
      </c>
      <c r="F267" s="2" t="str">
        <f t="shared" si="35"/>
        <v>OUT</v>
      </c>
      <c r="G267" s="13" t="s">
        <v>93</v>
      </c>
      <c r="H267" s="9"/>
      <c r="I267" s="16">
        <v>93</v>
      </c>
      <c r="J267" s="17">
        <v>93</v>
      </c>
      <c r="K267" s="17">
        <v>93</v>
      </c>
      <c r="L267" s="17">
        <v>93</v>
      </c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s="2" customFormat="1">
      <c r="A268" s="2" t="str">
        <f t="shared" si="33"/>
        <v>MEESAIN</v>
      </c>
      <c r="B268" s="2" t="str">
        <f t="shared" si="34"/>
        <v>RWANDAIN</v>
      </c>
      <c r="C268" s="5" t="s">
        <v>18</v>
      </c>
      <c r="D268" s="2" t="s">
        <v>41</v>
      </c>
      <c r="E268" s="2" t="s">
        <v>90</v>
      </c>
      <c r="F268" s="2" t="str">
        <f t="shared" si="35"/>
        <v>IN</v>
      </c>
      <c r="G268" s="11" t="s">
        <v>91</v>
      </c>
      <c r="H268" s="9"/>
      <c r="I268" s="16">
        <v>1</v>
      </c>
      <c r="J268" s="17">
        <v>1</v>
      </c>
      <c r="K268" s="17">
        <v>1</v>
      </c>
      <c r="L268" s="17">
        <v>1</v>
      </c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s="2" customFormat="1">
      <c r="A269" s="2" t="str">
        <f t="shared" si="33"/>
        <v>MEESAIN</v>
      </c>
      <c r="B269" s="2" t="str">
        <f t="shared" si="34"/>
        <v>RWANDAIN</v>
      </c>
      <c r="C269" s="5" t="s">
        <v>18</v>
      </c>
      <c r="D269" s="2" t="s">
        <v>41</v>
      </c>
      <c r="E269" s="2" t="s">
        <v>90</v>
      </c>
      <c r="F269" s="2" t="str">
        <f t="shared" si="35"/>
        <v>IN</v>
      </c>
      <c r="G269" s="12" t="s">
        <v>92</v>
      </c>
      <c r="H269" s="9">
        <f>0.38*(MAX(I269:AAC269))</f>
        <v>3.8</v>
      </c>
      <c r="I269" s="16">
        <v>0</v>
      </c>
      <c r="J269" s="17"/>
      <c r="K269" s="17">
        <v>10</v>
      </c>
      <c r="L269" s="17">
        <v>10</v>
      </c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s="2" customFormat="1">
      <c r="A270" s="2" t="str">
        <f t="shared" si="33"/>
        <v>MEESAOUT</v>
      </c>
      <c r="B270" s="2" t="str">
        <f t="shared" si="34"/>
        <v>RWANDAOUT</v>
      </c>
      <c r="C270" s="5" t="s">
        <v>18</v>
      </c>
      <c r="D270" s="2" t="s">
        <v>41</v>
      </c>
      <c r="E270" s="2" t="s">
        <v>90</v>
      </c>
      <c r="F270" s="2" t="str">
        <f t="shared" si="35"/>
        <v>OUT</v>
      </c>
      <c r="G270" s="13" t="s">
        <v>93</v>
      </c>
      <c r="H270" s="9"/>
      <c r="I270" s="16">
        <v>11</v>
      </c>
      <c r="J270" s="17">
        <v>11</v>
      </c>
      <c r="K270" s="17">
        <v>1</v>
      </c>
      <c r="L270" s="17">
        <v>1</v>
      </c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s="2" customFormat="1">
      <c r="A271" s="2" t="str">
        <f t="shared" si="33"/>
        <v>MEESAIN</v>
      </c>
      <c r="B271" s="2" t="str">
        <f t="shared" si="34"/>
        <v>RWANDAIN</v>
      </c>
      <c r="C271" s="5" t="s">
        <v>18</v>
      </c>
      <c r="D271" s="2" t="s">
        <v>41</v>
      </c>
      <c r="E271" s="2" t="s">
        <v>94</v>
      </c>
      <c r="F271" s="2" t="str">
        <f t="shared" si="35"/>
        <v>IN</v>
      </c>
      <c r="G271" s="12" t="s">
        <v>95</v>
      </c>
      <c r="H271" s="9">
        <f>0.38*(MAX(I271:AAC271))</f>
        <v>0</v>
      </c>
      <c r="I271" s="16"/>
      <c r="J271" s="17"/>
      <c r="K271" s="17"/>
      <c r="L271" s="17">
        <v>0</v>
      </c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s="2" customFormat="1">
      <c r="A272" s="2" t="str">
        <f t="shared" si="33"/>
        <v>MEESAOUT</v>
      </c>
      <c r="B272" s="2" t="str">
        <f t="shared" si="34"/>
        <v>RWANDAOUT</v>
      </c>
      <c r="C272" s="5" t="s">
        <v>18</v>
      </c>
      <c r="D272" s="2" t="s">
        <v>41</v>
      </c>
      <c r="E272" s="2" t="s">
        <v>94</v>
      </c>
      <c r="F272" s="2" t="str">
        <f t="shared" si="35"/>
        <v>OUT</v>
      </c>
      <c r="G272" s="13" t="s">
        <v>93</v>
      </c>
      <c r="H272" s="9"/>
      <c r="I272" s="16">
        <v>3</v>
      </c>
      <c r="J272" s="17">
        <v>3</v>
      </c>
      <c r="K272" s="17">
        <v>3</v>
      </c>
      <c r="L272" s="17">
        <v>3</v>
      </c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s="2" customFormat="1">
      <c r="A273" s="2" t="str">
        <f t="shared" si="33"/>
        <v>MEESAIN</v>
      </c>
      <c r="B273" s="2" t="str">
        <f t="shared" si="34"/>
        <v>RWANDAIN</v>
      </c>
      <c r="C273" s="5" t="s">
        <v>18</v>
      </c>
      <c r="D273" s="2" t="s">
        <v>41</v>
      </c>
      <c r="E273" s="2" t="s">
        <v>96</v>
      </c>
      <c r="F273" s="2" t="str">
        <f t="shared" si="35"/>
        <v>IN</v>
      </c>
      <c r="G273" s="12" t="s">
        <v>95</v>
      </c>
      <c r="H273" s="9">
        <f>0.38*(MAX(I273:AAC273))</f>
        <v>0</v>
      </c>
      <c r="I273" s="16"/>
      <c r="J273" s="17"/>
      <c r="K273" s="17"/>
      <c r="L273" s="17">
        <v>0</v>
      </c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s="2" customFormat="1">
      <c r="A274" s="2" t="str">
        <f t="shared" si="33"/>
        <v>MEESAOUT</v>
      </c>
      <c r="B274" s="2" t="str">
        <f t="shared" si="34"/>
        <v>RWANDAOUT</v>
      </c>
      <c r="C274" s="5" t="s">
        <v>18</v>
      </c>
      <c r="D274" s="2" t="s">
        <v>41</v>
      </c>
      <c r="E274" s="2" t="s">
        <v>96</v>
      </c>
      <c r="F274" s="2" t="str">
        <f t="shared" si="35"/>
        <v>OUT</v>
      </c>
      <c r="G274" s="13" t="s">
        <v>93</v>
      </c>
      <c r="H274" s="9"/>
      <c r="I274" s="16">
        <v>10</v>
      </c>
      <c r="J274" s="17">
        <v>10</v>
      </c>
      <c r="K274" s="17">
        <v>10</v>
      </c>
      <c r="L274" s="17">
        <v>10</v>
      </c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s="2" customFormat="1">
      <c r="A275" s="2" t="str">
        <f t="shared" si="33"/>
        <v>WAROIN</v>
      </c>
      <c r="B275" s="2" t="str">
        <f t="shared" si="34"/>
        <v>SENEGALIN</v>
      </c>
      <c r="C275" s="5" t="s">
        <v>20</v>
      </c>
      <c r="D275" s="2" t="s">
        <v>70</v>
      </c>
      <c r="E275" s="2" t="s">
        <v>90</v>
      </c>
      <c r="F275" s="2" t="str">
        <f t="shared" si="35"/>
        <v>IN</v>
      </c>
      <c r="G275" s="11" t="s">
        <v>91</v>
      </c>
      <c r="H275" s="9"/>
      <c r="I275" s="16">
        <v>3</v>
      </c>
      <c r="J275" s="17">
        <v>3</v>
      </c>
      <c r="K275" s="17">
        <v>3</v>
      </c>
      <c r="L275" s="17">
        <v>3</v>
      </c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s="2" customFormat="1">
      <c r="A276" s="2" t="str">
        <f t="shared" si="33"/>
        <v>WAROIN</v>
      </c>
      <c r="B276" s="2" t="str">
        <f t="shared" si="34"/>
        <v>SENEGALIN</v>
      </c>
      <c r="C276" s="5" t="s">
        <v>20</v>
      </c>
      <c r="D276" s="2" t="s">
        <v>70</v>
      </c>
      <c r="E276" s="2" t="s">
        <v>90</v>
      </c>
      <c r="F276" s="2" t="str">
        <f t="shared" si="35"/>
        <v>IN</v>
      </c>
      <c r="G276" s="12" t="s">
        <v>92</v>
      </c>
      <c r="H276" s="9">
        <f>0.38*(MAX(I276:AAC276))</f>
        <v>0</v>
      </c>
      <c r="I276" s="16">
        <v>0</v>
      </c>
      <c r="J276" s="17"/>
      <c r="K276" s="17"/>
      <c r="L276" s="17">
        <v>0</v>
      </c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s="2" customFormat="1">
      <c r="A277" s="2" t="str">
        <f t="shared" si="33"/>
        <v>WAROOUT</v>
      </c>
      <c r="B277" s="2" t="str">
        <f t="shared" si="34"/>
        <v>SENEGALOUT</v>
      </c>
      <c r="C277" s="5" t="s">
        <v>20</v>
      </c>
      <c r="D277" s="2" t="s">
        <v>70</v>
      </c>
      <c r="E277" s="2" t="s">
        <v>90</v>
      </c>
      <c r="F277" s="2" t="str">
        <f t="shared" si="35"/>
        <v>OUT</v>
      </c>
      <c r="G277" s="13" t="s">
        <v>93</v>
      </c>
      <c r="H277" s="9"/>
      <c r="I277" s="16">
        <v>19</v>
      </c>
      <c r="J277" s="17">
        <v>19</v>
      </c>
      <c r="K277" s="17">
        <v>19</v>
      </c>
      <c r="L277" s="17">
        <v>19</v>
      </c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s="2" customFormat="1">
      <c r="A278" s="2" t="str">
        <f t="shared" si="33"/>
        <v>WAROIN</v>
      </c>
      <c r="B278" s="2" t="str">
        <f t="shared" si="34"/>
        <v>SENEGALIN</v>
      </c>
      <c r="C278" s="5" t="s">
        <v>20</v>
      </c>
      <c r="D278" s="2" t="s">
        <v>70</v>
      </c>
      <c r="E278" s="2" t="s">
        <v>94</v>
      </c>
      <c r="F278" s="2" t="str">
        <f t="shared" si="35"/>
        <v>IN</v>
      </c>
      <c r="G278" s="12" t="s">
        <v>95</v>
      </c>
      <c r="H278" s="9">
        <f>0.38*(MAX(I278:AAC278))</f>
        <v>0</v>
      </c>
      <c r="I278" s="16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s="2" customFormat="1">
      <c r="A279" s="2" t="str">
        <f t="shared" si="33"/>
        <v>WAROOUT</v>
      </c>
      <c r="B279" s="2" t="str">
        <f t="shared" si="34"/>
        <v>SENEGALOUT</v>
      </c>
      <c r="C279" s="5" t="s">
        <v>20</v>
      </c>
      <c r="D279" s="2" t="s">
        <v>70</v>
      </c>
      <c r="E279" s="2" t="s">
        <v>94</v>
      </c>
      <c r="F279" s="2" t="str">
        <f t="shared" si="35"/>
        <v>OUT</v>
      </c>
      <c r="G279" s="13" t="s">
        <v>93</v>
      </c>
      <c r="H279" s="9"/>
      <c r="I279" s="16">
        <v>0</v>
      </c>
      <c r="J279" s="17">
        <v>0</v>
      </c>
      <c r="K279" s="17">
        <v>0</v>
      </c>
      <c r="L279" s="17">
        <v>0</v>
      </c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s="2" customFormat="1">
      <c r="A280" s="2" t="str">
        <f t="shared" si="33"/>
        <v>WAROIN</v>
      </c>
      <c r="B280" s="2" t="str">
        <f t="shared" si="34"/>
        <v>SENEGALIN</v>
      </c>
      <c r="C280" s="5" t="s">
        <v>20</v>
      </c>
      <c r="D280" s="2" t="s">
        <v>70</v>
      </c>
      <c r="E280" s="2" t="s">
        <v>96</v>
      </c>
      <c r="F280" s="2" t="str">
        <f t="shared" si="35"/>
        <v>IN</v>
      </c>
      <c r="G280" s="12" t="s">
        <v>95</v>
      </c>
      <c r="H280" s="9">
        <f>0.38*(MAX(I280:AAC280))</f>
        <v>0</v>
      </c>
      <c r="I280" s="16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s="2" customFormat="1">
      <c r="A281" s="2" t="str">
        <f t="shared" si="33"/>
        <v>WAROOUT</v>
      </c>
      <c r="B281" s="2" t="str">
        <f t="shared" si="34"/>
        <v>SENEGALOUT</v>
      </c>
      <c r="C281" s="5" t="s">
        <v>20</v>
      </c>
      <c r="D281" s="2" t="s">
        <v>70</v>
      </c>
      <c r="E281" s="2" t="s">
        <v>96</v>
      </c>
      <c r="F281" s="2" t="str">
        <f t="shared" si="35"/>
        <v>OUT</v>
      </c>
      <c r="G281" s="13" t="s">
        <v>93</v>
      </c>
      <c r="H281" s="9"/>
      <c r="I281" s="16">
        <v>0</v>
      </c>
      <c r="J281" s="17">
        <v>0</v>
      </c>
      <c r="K281" s="17">
        <v>0</v>
      </c>
      <c r="L281" s="17">
        <v>0</v>
      </c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s="2" customFormat="1">
      <c r="A282" s="2" t="str">
        <f t="shared" si="33"/>
        <v>WAROIN</v>
      </c>
      <c r="B282" s="2" t="str">
        <f t="shared" si="34"/>
        <v>SIERRA LEONEIN</v>
      </c>
      <c r="C282" s="5" t="s">
        <v>20</v>
      </c>
      <c r="D282" s="2" t="s">
        <v>71</v>
      </c>
      <c r="E282" s="2" t="s">
        <v>90</v>
      </c>
      <c r="F282" s="2" t="str">
        <f t="shared" si="35"/>
        <v>IN</v>
      </c>
      <c r="G282" s="11" t="s">
        <v>91</v>
      </c>
      <c r="H282" s="9"/>
      <c r="I282" s="16">
        <v>10</v>
      </c>
      <c r="J282" s="17">
        <v>10</v>
      </c>
      <c r="K282" s="17">
        <v>10</v>
      </c>
      <c r="L282" s="17">
        <v>10</v>
      </c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s="2" customFormat="1">
      <c r="A283" s="2" t="str">
        <f t="shared" si="33"/>
        <v>WAROIN</v>
      </c>
      <c r="B283" s="2" t="str">
        <f t="shared" si="34"/>
        <v>SIERRA LEONEIN</v>
      </c>
      <c r="C283" s="5" t="s">
        <v>20</v>
      </c>
      <c r="D283" s="2" t="s">
        <v>71</v>
      </c>
      <c r="E283" s="2" t="s">
        <v>90</v>
      </c>
      <c r="F283" s="2" t="str">
        <f t="shared" si="35"/>
        <v>IN</v>
      </c>
      <c r="G283" s="12" t="s">
        <v>92</v>
      </c>
      <c r="H283" s="9">
        <f>0.38*(MAX(I283:AAC283))</f>
        <v>4.9400000000000004</v>
      </c>
      <c r="I283" s="16">
        <v>0</v>
      </c>
      <c r="J283" s="17">
        <v>0</v>
      </c>
      <c r="K283" s="17">
        <v>13</v>
      </c>
      <c r="L283" s="17">
        <v>13</v>
      </c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s="2" customFormat="1">
      <c r="A284" s="2" t="str">
        <f t="shared" si="33"/>
        <v>WAROOUT</v>
      </c>
      <c r="B284" s="2" t="str">
        <f t="shared" si="34"/>
        <v>SIERRA LEONEOUT</v>
      </c>
      <c r="C284" s="5" t="s">
        <v>20</v>
      </c>
      <c r="D284" s="2" t="s">
        <v>71</v>
      </c>
      <c r="E284" s="2" t="s">
        <v>90</v>
      </c>
      <c r="F284" s="2" t="str">
        <f t="shared" si="35"/>
        <v>OUT</v>
      </c>
      <c r="G284" s="13" t="s">
        <v>93</v>
      </c>
      <c r="H284" s="9"/>
      <c r="I284" s="16">
        <v>11</v>
      </c>
      <c r="J284" s="17">
        <v>11</v>
      </c>
      <c r="K284" s="17">
        <v>0</v>
      </c>
      <c r="L284" s="17">
        <v>0</v>
      </c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s="2" customFormat="1">
      <c r="A285" s="2" t="str">
        <f t="shared" si="33"/>
        <v>WAROIN</v>
      </c>
      <c r="B285" s="2" t="str">
        <f t="shared" si="34"/>
        <v>SIERRA LEONEIN</v>
      </c>
      <c r="C285" s="5" t="s">
        <v>20</v>
      </c>
      <c r="D285" s="2" t="s">
        <v>71</v>
      </c>
      <c r="E285" s="2" t="s">
        <v>94</v>
      </c>
      <c r="F285" s="2" t="str">
        <f t="shared" si="35"/>
        <v>IN</v>
      </c>
      <c r="G285" s="12" t="s">
        <v>95</v>
      </c>
      <c r="H285" s="9">
        <f>0.38*(MAX(I285:AAC285))</f>
        <v>0.76</v>
      </c>
      <c r="I285" s="16"/>
      <c r="J285" s="17"/>
      <c r="K285" s="17">
        <v>2</v>
      </c>
      <c r="L285" s="17">
        <v>2</v>
      </c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s="2" customFormat="1">
      <c r="A286" s="2" t="str">
        <f t="shared" si="33"/>
        <v>WAROOUT</v>
      </c>
      <c r="B286" s="2" t="str">
        <f t="shared" si="34"/>
        <v>SIERRA LEONEOUT</v>
      </c>
      <c r="C286" s="5" t="s">
        <v>20</v>
      </c>
      <c r="D286" s="2" t="s">
        <v>71</v>
      </c>
      <c r="E286" s="2" t="s">
        <v>94</v>
      </c>
      <c r="F286" s="2" t="str">
        <f t="shared" si="35"/>
        <v>OUT</v>
      </c>
      <c r="G286" s="13" t="s">
        <v>93</v>
      </c>
      <c r="H286" s="9"/>
      <c r="I286" s="16">
        <v>0</v>
      </c>
      <c r="J286" s="17">
        <v>0</v>
      </c>
      <c r="K286" s="17">
        <v>0</v>
      </c>
      <c r="L286" s="17">
        <v>0</v>
      </c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s="2" customFormat="1">
      <c r="A287" s="2" t="str">
        <f t="shared" si="33"/>
        <v>WAROIN</v>
      </c>
      <c r="B287" s="2" t="str">
        <f t="shared" si="34"/>
        <v>SIERRA LEONEIN</v>
      </c>
      <c r="C287" s="5" t="s">
        <v>20</v>
      </c>
      <c r="D287" s="2" t="s">
        <v>71</v>
      </c>
      <c r="E287" s="2" t="s">
        <v>96</v>
      </c>
      <c r="F287" s="2" t="str">
        <f t="shared" si="35"/>
        <v>IN</v>
      </c>
      <c r="G287" s="12" t="s">
        <v>95</v>
      </c>
      <c r="H287" s="9">
        <f>0.38*(MAX(I287:AAC287))</f>
        <v>2.66</v>
      </c>
      <c r="I287" s="16"/>
      <c r="J287" s="17"/>
      <c r="K287" s="17">
        <v>7</v>
      </c>
      <c r="L287" s="17">
        <v>7</v>
      </c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s="2" customFormat="1">
      <c r="A288" s="2" t="str">
        <f t="shared" si="33"/>
        <v>WAROOUT</v>
      </c>
      <c r="B288" s="2" t="str">
        <f t="shared" si="34"/>
        <v>SIERRA LEONEOUT</v>
      </c>
      <c r="C288" s="5" t="s">
        <v>20</v>
      </c>
      <c r="D288" s="2" t="s">
        <v>71</v>
      </c>
      <c r="E288" s="2" t="s">
        <v>96</v>
      </c>
      <c r="F288" s="2" t="str">
        <f t="shared" si="35"/>
        <v>OUT</v>
      </c>
      <c r="G288" s="13" t="s">
        <v>93</v>
      </c>
      <c r="H288" s="9"/>
      <c r="I288" s="16">
        <v>13</v>
      </c>
      <c r="J288" s="17">
        <v>13</v>
      </c>
      <c r="K288" s="17">
        <v>6</v>
      </c>
      <c r="L288" s="17">
        <v>6</v>
      </c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s="2" customFormat="1">
      <c r="A289" s="2" t="str">
        <f t="shared" si="33"/>
        <v>MEESAIN</v>
      </c>
      <c r="B289" s="2" t="str">
        <f t="shared" si="34"/>
        <v>SOUTH SUDANIN</v>
      </c>
      <c r="C289" s="5" t="s">
        <v>18</v>
      </c>
      <c r="D289" s="2" t="s">
        <v>42</v>
      </c>
      <c r="E289" s="2" t="s">
        <v>90</v>
      </c>
      <c r="F289" s="2" t="str">
        <f t="shared" si="35"/>
        <v>IN</v>
      </c>
      <c r="G289" s="11" t="s">
        <v>91</v>
      </c>
      <c r="H289" s="9"/>
      <c r="I289" s="16">
        <v>20</v>
      </c>
      <c r="J289" s="17">
        <v>21</v>
      </c>
      <c r="K289" s="17">
        <v>22</v>
      </c>
      <c r="L289" s="17">
        <v>22</v>
      </c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s="2" customFormat="1">
      <c r="A290" s="2" t="str">
        <f t="shared" si="33"/>
        <v>MEESAIN</v>
      </c>
      <c r="B290" s="2" t="str">
        <f t="shared" si="34"/>
        <v>SOUTH SUDANIN</v>
      </c>
      <c r="C290" s="5" t="s">
        <v>18</v>
      </c>
      <c r="D290" s="2" t="s">
        <v>42</v>
      </c>
      <c r="E290" s="2" t="s">
        <v>90</v>
      </c>
      <c r="F290" s="2" t="str">
        <f t="shared" si="35"/>
        <v>IN</v>
      </c>
      <c r="G290" s="12" t="s">
        <v>92</v>
      </c>
      <c r="H290" s="9">
        <f>0.38*(MAX(I290:AAC290))</f>
        <v>7.6</v>
      </c>
      <c r="I290" s="16">
        <v>20</v>
      </c>
      <c r="J290" s="17">
        <v>0</v>
      </c>
      <c r="K290" s="17">
        <v>0</v>
      </c>
      <c r="L290" s="17">
        <v>0</v>
      </c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s="2" customFormat="1">
      <c r="A291" s="2" t="str">
        <f t="shared" si="33"/>
        <v>MEESAOUT</v>
      </c>
      <c r="B291" s="2" t="str">
        <f t="shared" si="34"/>
        <v>SOUTH SUDANOUT</v>
      </c>
      <c r="C291" s="5" t="s">
        <v>18</v>
      </c>
      <c r="D291" s="2" t="s">
        <v>42</v>
      </c>
      <c r="E291" s="2" t="s">
        <v>90</v>
      </c>
      <c r="F291" s="2" t="str">
        <f t="shared" si="35"/>
        <v>OUT</v>
      </c>
      <c r="G291" s="13" t="s">
        <v>93</v>
      </c>
      <c r="H291" s="9"/>
      <c r="I291" s="16">
        <v>0</v>
      </c>
      <c r="J291" s="17">
        <v>5</v>
      </c>
      <c r="K291" s="17">
        <v>4</v>
      </c>
      <c r="L291" s="17">
        <v>4</v>
      </c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s="2" customFormat="1">
      <c r="A292" s="2" t="str">
        <f t="shared" si="33"/>
        <v>MEESAIN</v>
      </c>
      <c r="B292" s="2" t="str">
        <f t="shared" si="34"/>
        <v>SOUTH SUDANIN</v>
      </c>
      <c r="C292" s="5" t="s">
        <v>18</v>
      </c>
      <c r="D292" s="2" t="s">
        <v>42</v>
      </c>
      <c r="E292" s="2" t="s">
        <v>94</v>
      </c>
      <c r="F292" s="2" t="str">
        <f t="shared" si="35"/>
        <v>IN</v>
      </c>
      <c r="G292" s="12" t="s">
        <v>95</v>
      </c>
      <c r="H292" s="9">
        <f>0.38*(MAX(I292:AAC292))</f>
        <v>2.66</v>
      </c>
      <c r="I292" s="16"/>
      <c r="J292" s="17">
        <v>7</v>
      </c>
      <c r="K292" s="17">
        <v>7</v>
      </c>
      <c r="L292" s="17">
        <v>7</v>
      </c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s="2" customFormat="1">
      <c r="A293" s="2" t="str">
        <f t="shared" si="33"/>
        <v>MEESAOUT</v>
      </c>
      <c r="B293" s="2" t="str">
        <f t="shared" si="34"/>
        <v>SOUTH SUDANOUT</v>
      </c>
      <c r="C293" s="5" t="s">
        <v>18</v>
      </c>
      <c r="D293" s="2" t="s">
        <v>42</v>
      </c>
      <c r="E293" s="2" t="s">
        <v>94</v>
      </c>
      <c r="F293" s="2" t="str">
        <f t="shared" si="35"/>
        <v>OUT</v>
      </c>
      <c r="G293" s="13" t="s">
        <v>93</v>
      </c>
      <c r="H293" s="9"/>
      <c r="I293" s="16">
        <v>0</v>
      </c>
      <c r="J293" s="17">
        <v>0</v>
      </c>
      <c r="K293" s="17">
        <v>0</v>
      </c>
      <c r="L293" s="17">
        <v>0</v>
      </c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s="2" customFormat="1">
      <c r="A294" s="2" t="str">
        <f t="shared" si="33"/>
        <v>MEESAIN</v>
      </c>
      <c r="B294" s="2" t="str">
        <f t="shared" si="34"/>
        <v>SOUTH SUDANIN</v>
      </c>
      <c r="C294" s="5" t="s">
        <v>18</v>
      </c>
      <c r="D294" s="2" t="s">
        <v>42</v>
      </c>
      <c r="E294" s="2" t="s">
        <v>96</v>
      </c>
      <c r="F294" s="2" t="str">
        <f t="shared" si="35"/>
        <v>IN</v>
      </c>
      <c r="G294" s="12" t="s">
        <v>95</v>
      </c>
      <c r="H294" s="9">
        <f>0.38*(MAX(I294:AAC294))</f>
        <v>4.9400000000000004</v>
      </c>
      <c r="I294" s="16"/>
      <c r="J294" s="17">
        <v>13</v>
      </c>
      <c r="K294" s="17">
        <v>13</v>
      </c>
      <c r="L294" s="17">
        <v>13</v>
      </c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s="2" customFormat="1">
      <c r="A295" s="2" t="str">
        <f t="shared" si="33"/>
        <v>MEESAOUT</v>
      </c>
      <c r="B295" s="2" t="str">
        <f t="shared" si="34"/>
        <v>SOUTH SUDANOUT</v>
      </c>
      <c r="C295" s="5" t="s">
        <v>18</v>
      </c>
      <c r="D295" s="2" t="s">
        <v>42</v>
      </c>
      <c r="E295" s="2" t="s">
        <v>96</v>
      </c>
      <c r="F295" s="2" t="str">
        <f t="shared" si="35"/>
        <v>OUT</v>
      </c>
      <c r="G295" s="13" t="s">
        <v>93</v>
      </c>
      <c r="H295" s="9"/>
      <c r="I295" s="16">
        <v>38</v>
      </c>
      <c r="J295" s="17">
        <f>I295-J294</f>
        <v>25</v>
      </c>
      <c r="K295" s="17">
        <v>25</v>
      </c>
      <c r="L295" s="17">
        <v>25</v>
      </c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s="2" customFormat="1">
      <c r="A296" s="2" t="str">
        <f t="shared" si="33"/>
        <v>MEESAIN</v>
      </c>
      <c r="B296" s="2" t="str">
        <f t="shared" si="34"/>
        <v>SUDANIN</v>
      </c>
      <c r="C296" s="5" t="s">
        <v>18</v>
      </c>
      <c r="D296" s="2" t="s">
        <v>43</v>
      </c>
      <c r="E296" s="2" t="s">
        <v>90</v>
      </c>
      <c r="F296" s="2" t="str">
        <f t="shared" si="35"/>
        <v>IN</v>
      </c>
      <c r="G296" s="11" t="s">
        <v>91</v>
      </c>
      <c r="H296" s="9"/>
      <c r="I296" s="16">
        <v>0</v>
      </c>
      <c r="J296" s="17">
        <v>0</v>
      </c>
      <c r="K296" s="17">
        <v>0</v>
      </c>
      <c r="L296" s="17">
        <v>0</v>
      </c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s="2" customFormat="1">
      <c r="A297" s="2" t="str">
        <f t="shared" si="33"/>
        <v>MEESAIN</v>
      </c>
      <c r="B297" s="2" t="str">
        <f t="shared" si="34"/>
        <v>SUDANIN</v>
      </c>
      <c r="C297" s="5" t="s">
        <v>18</v>
      </c>
      <c r="D297" s="2" t="s">
        <v>43</v>
      </c>
      <c r="E297" s="2" t="s">
        <v>90</v>
      </c>
      <c r="F297" s="2" t="str">
        <f t="shared" si="35"/>
        <v>IN</v>
      </c>
      <c r="G297" s="12" t="s">
        <v>92</v>
      </c>
      <c r="H297" s="9">
        <f>0.38*(MAX(I297:AAC297))</f>
        <v>0</v>
      </c>
      <c r="I297" s="16">
        <v>0</v>
      </c>
      <c r="J297" s="17">
        <v>0</v>
      </c>
      <c r="K297" s="17">
        <v>0</v>
      </c>
      <c r="L297" s="17">
        <v>0</v>
      </c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s="2" customFormat="1">
      <c r="A298" s="2" t="str">
        <f t="shared" si="33"/>
        <v>MEESAOUT</v>
      </c>
      <c r="B298" s="2" t="str">
        <f t="shared" si="34"/>
        <v>SUDANOUT</v>
      </c>
      <c r="C298" s="5" t="s">
        <v>18</v>
      </c>
      <c r="D298" s="2" t="s">
        <v>43</v>
      </c>
      <c r="E298" s="2" t="s">
        <v>90</v>
      </c>
      <c r="F298" s="2" t="str">
        <f t="shared" si="35"/>
        <v>OUT</v>
      </c>
      <c r="G298" s="13" t="s">
        <v>93</v>
      </c>
      <c r="H298" s="9"/>
      <c r="I298" s="16">
        <v>33</v>
      </c>
      <c r="J298" s="17">
        <v>33</v>
      </c>
      <c r="K298" s="17">
        <v>33</v>
      </c>
      <c r="L298" s="17">
        <v>33</v>
      </c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s="2" customFormat="1">
      <c r="A299" s="2" t="str">
        <f t="shared" si="33"/>
        <v>MEESAIN</v>
      </c>
      <c r="B299" s="2" t="str">
        <f t="shared" si="34"/>
        <v>SUDANIN</v>
      </c>
      <c r="C299" s="5" t="s">
        <v>18</v>
      </c>
      <c r="D299" s="2" t="s">
        <v>43</v>
      </c>
      <c r="E299" s="2" t="s">
        <v>94</v>
      </c>
      <c r="F299" s="2" t="str">
        <f t="shared" si="35"/>
        <v>IN</v>
      </c>
      <c r="G299" s="12" t="s">
        <v>95</v>
      </c>
      <c r="H299" s="9">
        <f>0.38*(MAX(I299:AAC299))</f>
        <v>0</v>
      </c>
      <c r="I299" s="16">
        <v>0</v>
      </c>
      <c r="J299" s="17">
        <v>0</v>
      </c>
      <c r="K299" s="17">
        <v>0</v>
      </c>
      <c r="L299" s="17">
        <v>0</v>
      </c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s="2" customFormat="1">
      <c r="A300" s="2" t="str">
        <f t="shared" si="33"/>
        <v>MEESAOUT</v>
      </c>
      <c r="B300" s="2" t="str">
        <f t="shared" si="34"/>
        <v>SUDANOUT</v>
      </c>
      <c r="C300" s="5" t="s">
        <v>18</v>
      </c>
      <c r="D300" s="2" t="s">
        <v>43</v>
      </c>
      <c r="E300" s="2" t="s">
        <v>94</v>
      </c>
      <c r="F300" s="2" t="str">
        <f t="shared" si="35"/>
        <v>OUT</v>
      </c>
      <c r="G300" s="13" t="s">
        <v>93</v>
      </c>
      <c r="H300" s="9"/>
      <c r="I300" s="16">
        <v>0</v>
      </c>
      <c r="J300" s="17">
        <v>0</v>
      </c>
      <c r="K300" s="17">
        <v>0</v>
      </c>
      <c r="L300" s="17">
        <v>0</v>
      </c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s="2" customFormat="1">
      <c r="A301" s="2" t="str">
        <f t="shared" si="33"/>
        <v>MEESAIN</v>
      </c>
      <c r="B301" s="2" t="str">
        <f t="shared" si="34"/>
        <v>SUDANIN</v>
      </c>
      <c r="C301" s="5" t="s">
        <v>18</v>
      </c>
      <c r="D301" s="2" t="s">
        <v>43</v>
      </c>
      <c r="E301" s="2" t="s">
        <v>96</v>
      </c>
      <c r="F301" s="2" t="str">
        <f t="shared" si="35"/>
        <v>IN</v>
      </c>
      <c r="G301" s="12" t="s">
        <v>95</v>
      </c>
      <c r="H301" s="9">
        <f>0.38*(MAX(I301:AAC301))</f>
        <v>0</v>
      </c>
      <c r="I301" s="16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s="2" customFormat="1">
      <c r="A302" s="2" t="str">
        <f t="shared" si="33"/>
        <v>MEESAOUT</v>
      </c>
      <c r="B302" s="2" t="str">
        <f t="shared" si="34"/>
        <v>SUDANOUT</v>
      </c>
      <c r="C302" s="5" t="s">
        <v>18</v>
      </c>
      <c r="D302" s="2" t="s">
        <v>43</v>
      </c>
      <c r="E302" s="2" t="s">
        <v>96</v>
      </c>
      <c r="F302" s="2" t="str">
        <f t="shared" si="35"/>
        <v>OUT</v>
      </c>
      <c r="G302" s="13" t="s">
        <v>93</v>
      </c>
      <c r="H302" s="9"/>
      <c r="I302" s="16">
        <v>0</v>
      </c>
      <c r="J302" s="17">
        <v>0</v>
      </c>
      <c r="K302" s="17">
        <v>0</v>
      </c>
      <c r="L302" s="17">
        <v>0</v>
      </c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s="2" customFormat="1">
      <c r="A303" s="2" t="str">
        <f t="shared" si="33"/>
        <v>MEESAIN</v>
      </c>
      <c r="B303" s="2" t="str">
        <f t="shared" si="34"/>
        <v>TANZANIAIN</v>
      </c>
      <c r="C303" s="5" t="s">
        <v>18</v>
      </c>
      <c r="D303" s="2" t="s">
        <v>44</v>
      </c>
      <c r="E303" s="2" t="s">
        <v>90</v>
      </c>
      <c r="F303" s="2" t="str">
        <f t="shared" si="35"/>
        <v>IN</v>
      </c>
      <c r="G303" s="11" t="s">
        <v>91</v>
      </c>
      <c r="H303" s="9"/>
      <c r="I303" s="16">
        <v>32</v>
      </c>
      <c r="J303" s="17">
        <v>32</v>
      </c>
      <c r="K303" s="17">
        <v>32</v>
      </c>
      <c r="L303" s="17">
        <v>32</v>
      </c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s="2" customFormat="1">
      <c r="A304" s="2" t="str">
        <f t="shared" si="33"/>
        <v>MEESAIN</v>
      </c>
      <c r="B304" s="2" t="str">
        <f t="shared" si="34"/>
        <v>TANZANIAIN</v>
      </c>
      <c r="C304" s="5" t="s">
        <v>18</v>
      </c>
      <c r="D304" s="2" t="s">
        <v>44</v>
      </c>
      <c r="E304" s="2" t="s">
        <v>90</v>
      </c>
      <c r="F304" s="2" t="str">
        <f t="shared" si="35"/>
        <v>IN</v>
      </c>
      <c r="G304" s="12" t="s">
        <v>92</v>
      </c>
      <c r="H304" s="9">
        <f>0.38*(MAX(I304:AAC304))</f>
        <v>0</v>
      </c>
      <c r="I304" s="16">
        <v>0</v>
      </c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s="2" customFormat="1">
      <c r="A305" s="2" t="str">
        <f t="shared" si="33"/>
        <v>MEESAOUT</v>
      </c>
      <c r="B305" s="2" t="str">
        <f t="shared" si="34"/>
        <v>TANZANIAOUT</v>
      </c>
      <c r="C305" s="5" t="s">
        <v>18</v>
      </c>
      <c r="D305" s="2" t="s">
        <v>44</v>
      </c>
      <c r="E305" s="2" t="s">
        <v>90</v>
      </c>
      <c r="F305" s="2" t="str">
        <f t="shared" si="35"/>
        <v>OUT</v>
      </c>
      <c r="G305" s="13" t="s">
        <v>93</v>
      </c>
      <c r="H305" s="9"/>
      <c r="I305" s="16">
        <v>7</v>
      </c>
      <c r="J305" s="17">
        <v>7</v>
      </c>
      <c r="K305" s="17">
        <v>7</v>
      </c>
      <c r="L305" s="17">
        <v>7</v>
      </c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s="2" customFormat="1">
      <c r="A306" s="2" t="str">
        <f t="shared" si="33"/>
        <v>MEESAIN</v>
      </c>
      <c r="B306" s="2" t="str">
        <f t="shared" si="34"/>
        <v>TANZANIAIN</v>
      </c>
      <c r="C306" s="5" t="s">
        <v>18</v>
      </c>
      <c r="D306" s="2" t="s">
        <v>44</v>
      </c>
      <c r="E306" s="2" t="s">
        <v>94</v>
      </c>
      <c r="F306" s="2" t="str">
        <f t="shared" si="35"/>
        <v>IN</v>
      </c>
      <c r="G306" s="12" t="s">
        <v>95</v>
      </c>
      <c r="H306" s="9">
        <f>0.38*(MAX(I306:AAC306))</f>
        <v>0</v>
      </c>
      <c r="I306" s="16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s="2" customFormat="1">
      <c r="A307" s="2" t="str">
        <f t="shared" si="33"/>
        <v>MEESAOUT</v>
      </c>
      <c r="B307" s="2" t="str">
        <f t="shared" si="34"/>
        <v>TANZANIAOUT</v>
      </c>
      <c r="C307" s="5" t="s">
        <v>18</v>
      </c>
      <c r="D307" s="2" t="s">
        <v>44</v>
      </c>
      <c r="E307" s="2" t="s">
        <v>94</v>
      </c>
      <c r="F307" s="2" t="str">
        <f t="shared" si="35"/>
        <v>OUT</v>
      </c>
      <c r="G307" s="13" t="s">
        <v>93</v>
      </c>
      <c r="H307" s="9"/>
      <c r="I307" s="16">
        <v>0</v>
      </c>
      <c r="J307" s="17">
        <v>0</v>
      </c>
      <c r="K307" s="17">
        <v>7</v>
      </c>
      <c r="L307" s="17">
        <v>7</v>
      </c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s="2" customFormat="1">
      <c r="A308" s="2" t="str">
        <f t="shared" si="33"/>
        <v>MEESAIN</v>
      </c>
      <c r="B308" s="2" t="str">
        <f t="shared" si="34"/>
        <v>TANZANIAIN</v>
      </c>
      <c r="C308" s="5" t="s">
        <v>18</v>
      </c>
      <c r="D308" s="2" t="s">
        <v>44</v>
      </c>
      <c r="E308" s="2" t="s">
        <v>96</v>
      </c>
      <c r="F308" s="2" t="str">
        <f t="shared" si="35"/>
        <v>IN</v>
      </c>
      <c r="G308" s="12" t="s">
        <v>95</v>
      </c>
      <c r="H308" s="9">
        <f>0.38*(MAX(I308:AAC308))</f>
        <v>0</v>
      </c>
      <c r="I308" s="16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s="2" customFormat="1">
      <c r="A309" s="2" t="str">
        <f t="shared" si="33"/>
        <v>MEESAOUT</v>
      </c>
      <c r="B309" s="2" t="str">
        <f t="shared" si="34"/>
        <v>TANZANIAOUT</v>
      </c>
      <c r="C309" s="5" t="s">
        <v>18</v>
      </c>
      <c r="D309" s="2" t="s">
        <v>44</v>
      </c>
      <c r="E309" s="2" t="s">
        <v>96</v>
      </c>
      <c r="F309" s="2" t="str">
        <f t="shared" si="35"/>
        <v>OUT</v>
      </c>
      <c r="G309" s="13" t="s">
        <v>93</v>
      </c>
      <c r="H309" s="9"/>
      <c r="I309" s="16">
        <v>0</v>
      </c>
      <c r="J309" s="17">
        <v>0</v>
      </c>
      <c r="K309" s="17">
        <v>7</v>
      </c>
      <c r="L309" s="17">
        <v>7</v>
      </c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s="2" customFormat="1">
      <c r="A310" s="2" t="str">
        <f t="shared" si="33"/>
        <v>AROIN</v>
      </c>
      <c r="B310" s="2" t="str">
        <f t="shared" si="34"/>
        <v>THAILANDIN</v>
      </c>
      <c r="C310" s="5" t="s">
        <v>17</v>
      </c>
      <c r="D310" s="2" t="s">
        <v>31</v>
      </c>
      <c r="E310" s="2" t="s">
        <v>90</v>
      </c>
      <c r="F310" s="2" t="str">
        <f t="shared" si="35"/>
        <v>IN</v>
      </c>
      <c r="G310" s="11" t="s">
        <v>91</v>
      </c>
      <c r="H310" s="9"/>
      <c r="I310" s="16">
        <v>0</v>
      </c>
      <c r="J310" s="17">
        <v>0</v>
      </c>
      <c r="K310" s="17">
        <v>0</v>
      </c>
      <c r="L310" s="17">
        <v>0</v>
      </c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s="2" customFormat="1">
      <c r="A311" s="2" t="str">
        <f t="shared" si="33"/>
        <v>AROIN</v>
      </c>
      <c r="B311" s="2" t="str">
        <f t="shared" si="34"/>
        <v>THAILANDIN</v>
      </c>
      <c r="C311" s="5" t="s">
        <v>17</v>
      </c>
      <c r="D311" s="2" t="s">
        <v>31</v>
      </c>
      <c r="E311" s="2" t="s">
        <v>90</v>
      </c>
      <c r="F311" s="2" t="str">
        <f t="shared" si="35"/>
        <v>IN</v>
      </c>
      <c r="G311" s="12" t="s">
        <v>92</v>
      </c>
      <c r="H311" s="9">
        <f>0.38*(MAX(I311:AAC311))</f>
        <v>0</v>
      </c>
      <c r="I311" s="16">
        <v>0</v>
      </c>
      <c r="J311" s="17">
        <v>0</v>
      </c>
      <c r="K311" s="17">
        <v>0</v>
      </c>
      <c r="L311" s="17">
        <v>0</v>
      </c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s="2" customFormat="1">
      <c r="A312" s="2" t="str">
        <f t="shared" si="33"/>
        <v>AROOUT</v>
      </c>
      <c r="B312" s="2" t="str">
        <f t="shared" si="34"/>
        <v>THAILANDOUT</v>
      </c>
      <c r="C312" s="5" t="s">
        <v>17</v>
      </c>
      <c r="D312" s="2" t="s">
        <v>31</v>
      </c>
      <c r="E312" s="2" t="s">
        <v>90</v>
      </c>
      <c r="F312" s="2" t="str">
        <f t="shared" si="35"/>
        <v>OUT</v>
      </c>
      <c r="G312" s="13" t="s">
        <v>93</v>
      </c>
      <c r="H312" s="9"/>
      <c r="I312" s="16">
        <v>3</v>
      </c>
      <c r="J312" s="17">
        <v>3</v>
      </c>
      <c r="K312" s="17">
        <v>3</v>
      </c>
      <c r="L312" s="17">
        <v>3</v>
      </c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s="2" customFormat="1">
      <c r="A313" s="2" t="str">
        <f t="shared" si="33"/>
        <v>AROIN</v>
      </c>
      <c r="B313" s="2" t="str">
        <f t="shared" si="34"/>
        <v>THAILANDIN</v>
      </c>
      <c r="C313" s="5" t="s">
        <v>17</v>
      </c>
      <c r="D313" s="2" t="s">
        <v>31</v>
      </c>
      <c r="E313" s="2" t="s">
        <v>94</v>
      </c>
      <c r="F313" s="2" t="str">
        <f t="shared" si="35"/>
        <v>IN</v>
      </c>
      <c r="G313" s="12" t="s">
        <v>95</v>
      </c>
      <c r="H313" s="9">
        <f>0.38*(MAX(I313:AAC313))</f>
        <v>0</v>
      </c>
      <c r="I313" s="16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s="2" customFormat="1">
      <c r="A314" s="2" t="str">
        <f t="shared" si="33"/>
        <v>AROOUT</v>
      </c>
      <c r="B314" s="2" t="str">
        <f t="shared" si="34"/>
        <v>THAILANDOUT</v>
      </c>
      <c r="C314" s="5" t="s">
        <v>17</v>
      </c>
      <c r="D314" s="2" t="s">
        <v>31</v>
      </c>
      <c r="E314" s="2" t="s">
        <v>94</v>
      </c>
      <c r="F314" s="2" t="str">
        <f t="shared" si="35"/>
        <v>OUT</v>
      </c>
      <c r="G314" s="13" t="s">
        <v>93</v>
      </c>
      <c r="H314" s="9"/>
      <c r="I314" s="16">
        <v>0</v>
      </c>
      <c r="J314" s="17">
        <v>0</v>
      </c>
      <c r="K314" s="17">
        <v>0</v>
      </c>
      <c r="L314" s="17">
        <v>0</v>
      </c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s="2" customFormat="1">
      <c r="A315" s="2" t="str">
        <f t="shared" si="33"/>
        <v>AROIN</v>
      </c>
      <c r="B315" s="2" t="str">
        <f t="shared" si="34"/>
        <v>THAILANDIN</v>
      </c>
      <c r="C315" s="5" t="s">
        <v>17</v>
      </c>
      <c r="D315" s="2" t="s">
        <v>31</v>
      </c>
      <c r="E315" s="2" t="s">
        <v>96</v>
      </c>
      <c r="F315" s="2" t="str">
        <f t="shared" si="35"/>
        <v>IN</v>
      </c>
      <c r="G315" s="12" t="s">
        <v>95</v>
      </c>
      <c r="H315" s="9">
        <f>0.38*(MAX(I315:AAC315))</f>
        <v>0</v>
      </c>
      <c r="I315" s="16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s="2" customFormat="1">
      <c r="A316" s="2" t="str">
        <f t="shared" si="33"/>
        <v>AROOUT</v>
      </c>
      <c r="B316" s="2" t="str">
        <f t="shared" si="34"/>
        <v>THAILANDOUT</v>
      </c>
      <c r="C316" s="5" t="s">
        <v>17</v>
      </c>
      <c r="D316" s="2" t="s">
        <v>31</v>
      </c>
      <c r="E316" s="2" t="s">
        <v>96</v>
      </c>
      <c r="F316" s="2" t="str">
        <f t="shared" si="35"/>
        <v>OUT</v>
      </c>
      <c r="G316" s="13" t="s">
        <v>93</v>
      </c>
      <c r="H316" s="9"/>
      <c r="I316" s="16">
        <v>16</v>
      </c>
      <c r="J316" s="17">
        <v>16</v>
      </c>
      <c r="K316" s="17">
        <v>16</v>
      </c>
      <c r="L316" s="17">
        <v>16</v>
      </c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s="2" customFormat="1">
      <c r="A317" s="2" t="str">
        <f t="shared" si="33"/>
        <v>AROIN</v>
      </c>
      <c r="B317" s="2" t="str">
        <f t="shared" si="34"/>
        <v>TIMOR LESTEIN</v>
      </c>
      <c r="C317" s="5" t="s">
        <v>17</v>
      </c>
      <c r="D317" s="2" t="s">
        <v>32</v>
      </c>
      <c r="E317" s="2" t="s">
        <v>90</v>
      </c>
      <c r="F317" s="2" t="str">
        <f t="shared" si="35"/>
        <v>IN</v>
      </c>
      <c r="G317" s="11" t="s">
        <v>91</v>
      </c>
      <c r="H317" s="9"/>
      <c r="I317" s="16">
        <v>10</v>
      </c>
      <c r="J317" s="17">
        <v>10</v>
      </c>
      <c r="K317" s="17">
        <v>10</v>
      </c>
      <c r="L317" s="17">
        <v>10</v>
      </c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s="2" customFormat="1">
      <c r="A318" s="2" t="str">
        <f t="shared" si="33"/>
        <v>AROIN</v>
      </c>
      <c r="B318" s="2" t="str">
        <f t="shared" si="34"/>
        <v>TIMOR LESTEIN</v>
      </c>
      <c r="C318" s="5" t="s">
        <v>17</v>
      </c>
      <c r="D318" s="2" t="s">
        <v>32</v>
      </c>
      <c r="E318" s="2" t="s">
        <v>90</v>
      </c>
      <c r="F318" s="2" t="str">
        <f t="shared" si="35"/>
        <v>IN</v>
      </c>
      <c r="G318" s="12" t="s">
        <v>92</v>
      </c>
      <c r="H318" s="9">
        <f>0.38*(MAX(I318:AAC318))</f>
        <v>0.38</v>
      </c>
      <c r="I318" s="16">
        <v>0</v>
      </c>
      <c r="J318" s="17">
        <v>0</v>
      </c>
      <c r="K318" s="17">
        <v>1</v>
      </c>
      <c r="L318" s="17">
        <v>1</v>
      </c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s="2" customFormat="1">
      <c r="A319" s="2" t="str">
        <f t="shared" si="33"/>
        <v>AROOUT</v>
      </c>
      <c r="B319" s="2" t="str">
        <f t="shared" si="34"/>
        <v>TIMOR LESTEOUT</v>
      </c>
      <c r="C319" s="5" t="s">
        <v>17</v>
      </c>
      <c r="D319" s="2" t="s">
        <v>32</v>
      </c>
      <c r="E319" s="2" t="s">
        <v>90</v>
      </c>
      <c r="F319" s="2" t="str">
        <f t="shared" si="35"/>
        <v>OUT</v>
      </c>
      <c r="G319" s="13" t="s">
        <v>93</v>
      </c>
      <c r="H319" s="9"/>
      <c r="I319" s="16">
        <v>0</v>
      </c>
      <c r="J319" s="17">
        <v>0</v>
      </c>
      <c r="K319" s="17">
        <v>0</v>
      </c>
      <c r="L319" s="17">
        <v>0</v>
      </c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s="2" customFormat="1">
      <c r="A320" s="2" t="str">
        <f t="shared" si="33"/>
        <v>AROIN</v>
      </c>
      <c r="B320" s="2" t="str">
        <f t="shared" si="34"/>
        <v>TIMOR LESTEIN</v>
      </c>
      <c r="C320" s="5" t="s">
        <v>17</v>
      </c>
      <c r="D320" s="2" t="s">
        <v>32</v>
      </c>
      <c r="E320" s="2" t="s">
        <v>94</v>
      </c>
      <c r="F320" s="2" t="str">
        <f t="shared" si="35"/>
        <v>IN</v>
      </c>
      <c r="G320" s="12" t="s">
        <v>95</v>
      </c>
      <c r="H320" s="9">
        <f>0.38*(MAX(I320:AAC320))</f>
        <v>0</v>
      </c>
      <c r="I320" s="16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s="2" customFormat="1">
      <c r="A321" s="2" t="str">
        <f t="shared" si="33"/>
        <v>AROOUT</v>
      </c>
      <c r="B321" s="2" t="str">
        <f t="shared" si="34"/>
        <v>TIMOR LESTEOUT</v>
      </c>
      <c r="C321" s="5" t="s">
        <v>17</v>
      </c>
      <c r="D321" s="2" t="s">
        <v>32</v>
      </c>
      <c r="E321" s="2" t="s">
        <v>94</v>
      </c>
      <c r="F321" s="2" t="str">
        <f t="shared" si="35"/>
        <v>OUT</v>
      </c>
      <c r="G321" s="13" t="s">
        <v>93</v>
      </c>
      <c r="H321" s="9"/>
      <c r="I321" s="16">
        <v>0</v>
      </c>
      <c r="J321" s="17">
        <v>0</v>
      </c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s="2" customFormat="1">
      <c r="A322" s="2" t="str">
        <f t="shared" si="33"/>
        <v>AROIN</v>
      </c>
      <c r="B322" s="2" t="str">
        <f t="shared" si="34"/>
        <v>TIMOR LESTEIN</v>
      </c>
      <c r="C322" s="5" t="s">
        <v>17</v>
      </c>
      <c r="D322" s="2" t="s">
        <v>32</v>
      </c>
      <c r="E322" s="2" t="s">
        <v>96</v>
      </c>
      <c r="F322" s="2" t="str">
        <f t="shared" si="35"/>
        <v>IN</v>
      </c>
      <c r="G322" s="12" t="s">
        <v>95</v>
      </c>
      <c r="H322" s="9">
        <f>0.38*(MAX(I322:AAC322))</f>
        <v>0</v>
      </c>
      <c r="I322" s="16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s="2" customFormat="1">
      <c r="A323" s="2" t="str">
        <f t="shared" ref="A323:A358" si="36">C323&amp;F323</f>
        <v>AROOUT</v>
      </c>
      <c r="B323" s="2" t="str">
        <f t="shared" ref="B323:B358" si="37">D323&amp;F323</f>
        <v>TIMOR LESTEOUT</v>
      </c>
      <c r="C323" s="5" t="s">
        <v>17</v>
      </c>
      <c r="D323" s="2" t="s">
        <v>32</v>
      </c>
      <c r="E323" s="2" t="s">
        <v>96</v>
      </c>
      <c r="F323" s="2" t="str">
        <f t="shared" ref="F323:F358" si="38">IF(G323="tracked in tracpoint","IN",IF(G323="untracked in Tracpoint","IN","OUT"))</f>
        <v>OUT</v>
      </c>
      <c r="G323" s="13" t="s">
        <v>93</v>
      </c>
      <c r="H323" s="9"/>
      <c r="I323" s="16">
        <v>79</v>
      </c>
      <c r="J323" s="17">
        <v>79</v>
      </c>
      <c r="K323" s="17">
        <v>79</v>
      </c>
      <c r="L323" s="17">
        <v>79</v>
      </c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s="2" customFormat="1">
      <c r="A324" s="2" t="str">
        <f t="shared" si="36"/>
        <v>WAROIN</v>
      </c>
      <c r="B324" s="2" t="str">
        <f t="shared" si="37"/>
        <v>TOGOIN</v>
      </c>
      <c r="C324" s="5" t="s">
        <v>20</v>
      </c>
      <c r="D324" s="2" t="s">
        <v>72</v>
      </c>
      <c r="E324" s="2" t="s">
        <v>90</v>
      </c>
      <c r="F324" s="2" t="str">
        <f t="shared" si="38"/>
        <v>IN</v>
      </c>
      <c r="G324" s="11" t="s">
        <v>91</v>
      </c>
      <c r="H324" s="9"/>
      <c r="I324" s="16">
        <v>12</v>
      </c>
      <c r="J324" s="17">
        <v>12</v>
      </c>
      <c r="K324" s="17">
        <v>12</v>
      </c>
      <c r="L324" s="17">
        <v>12</v>
      </c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s="2" customFormat="1">
      <c r="A325" s="2" t="str">
        <f t="shared" si="36"/>
        <v>WAROIN</v>
      </c>
      <c r="B325" s="2" t="str">
        <f t="shared" si="37"/>
        <v>TOGOIN</v>
      </c>
      <c r="C325" s="5" t="s">
        <v>20</v>
      </c>
      <c r="D325" s="2" t="s">
        <v>72</v>
      </c>
      <c r="E325" s="2" t="s">
        <v>90</v>
      </c>
      <c r="F325" s="2" t="str">
        <f t="shared" si="38"/>
        <v>IN</v>
      </c>
      <c r="G325" s="12" t="s">
        <v>92</v>
      </c>
      <c r="H325" s="9">
        <f>0.38*(MAX(I325:AAC325))</f>
        <v>5.7</v>
      </c>
      <c r="I325" s="16">
        <v>0</v>
      </c>
      <c r="J325" s="17"/>
      <c r="K325" s="17">
        <v>15</v>
      </c>
      <c r="L325" s="17">
        <v>15</v>
      </c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s="2" customFormat="1">
      <c r="A326" s="2" t="str">
        <f t="shared" si="36"/>
        <v>WAROOUT</v>
      </c>
      <c r="B326" s="2" t="str">
        <f t="shared" si="37"/>
        <v>TOGOOUT</v>
      </c>
      <c r="C326" s="5" t="s">
        <v>20</v>
      </c>
      <c r="D326" s="2" t="s">
        <v>72</v>
      </c>
      <c r="E326" s="2" t="s">
        <v>90</v>
      </c>
      <c r="F326" s="2" t="str">
        <f t="shared" si="38"/>
        <v>OUT</v>
      </c>
      <c r="G326" s="13" t="s">
        <v>93</v>
      </c>
      <c r="H326" s="9"/>
      <c r="I326" s="16">
        <v>17</v>
      </c>
      <c r="J326" s="17">
        <v>17</v>
      </c>
      <c r="K326" s="17">
        <v>2</v>
      </c>
      <c r="L326" s="17">
        <v>2</v>
      </c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s="2" customFormat="1">
      <c r="A327" s="2" t="str">
        <f t="shared" si="36"/>
        <v>WAROIN</v>
      </c>
      <c r="B327" s="2" t="str">
        <f t="shared" si="37"/>
        <v>TOGOIN</v>
      </c>
      <c r="C327" s="5" t="s">
        <v>20</v>
      </c>
      <c r="D327" s="2" t="s">
        <v>72</v>
      </c>
      <c r="E327" s="2" t="s">
        <v>94</v>
      </c>
      <c r="F327" s="2" t="str">
        <f t="shared" si="38"/>
        <v>IN</v>
      </c>
      <c r="G327" s="12" t="s">
        <v>95</v>
      </c>
      <c r="H327" s="9">
        <f>0.38*(MAX(I327:AAC327))</f>
        <v>0</v>
      </c>
      <c r="I327" s="16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s="2" customFormat="1">
      <c r="A328" s="2" t="str">
        <f t="shared" si="36"/>
        <v>WAROOUT</v>
      </c>
      <c r="B328" s="2" t="str">
        <f t="shared" si="37"/>
        <v>TOGOOUT</v>
      </c>
      <c r="C328" s="5" t="s">
        <v>20</v>
      </c>
      <c r="D328" s="2" t="s">
        <v>72</v>
      </c>
      <c r="E328" s="2" t="s">
        <v>94</v>
      </c>
      <c r="F328" s="2" t="str">
        <f t="shared" si="38"/>
        <v>OUT</v>
      </c>
      <c r="G328" s="13" t="s">
        <v>93</v>
      </c>
      <c r="H328" s="9"/>
      <c r="I328" s="16">
        <v>0</v>
      </c>
      <c r="J328" s="17">
        <v>0</v>
      </c>
      <c r="K328" s="17">
        <v>0</v>
      </c>
      <c r="L328" s="17">
        <v>0</v>
      </c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s="2" customFormat="1">
      <c r="A329" s="2" t="str">
        <f t="shared" si="36"/>
        <v>WAROIN</v>
      </c>
      <c r="B329" s="2" t="str">
        <f t="shared" si="37"/>
        <v>TOGOIN</v>
      </c>
      <c r="C329" s="5" t="s">
        <v>20</v>
      </c>
      <c r="D329" s="2" t="s">
        <v>72</v>
      </c>
      <c r="E329" s="2" t="s">
        <v>96</v>
      </c>
      <c r="F329" s="2" t="str">
        <f t="shared" si="38"/>
        <v>IN</v>
      </c>
      <c r="G329" s="12" t="s">
        <v>95</v>
      </c>
      <c r="H329" s="9">
        <f>0.38*(MAX(I329:AAC329))</f>
        <v>0</v>
      </c>
      <c r="I329" s="16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s="2" customFormat="1">
      <c r="A330" s="2" t="str">
        <f t="shared" si="36"/>
        <v>WAROOUT</v>
      </c>
      <c r="B330" s="2" t="str">
        <f t="shared" si="37"/>
        <v>TOGOOUT</v>
      </c>
      <c r="C330" s="5" t="s">
        <v>20</v>
      </c>
      <c r="D330" s="2" t="s">
        <v>72</v>
      </c>
      <c r="E330" s="2" t="s">
        <v>96</v>
      </c>
      <c r="F330" s="2" t="str">
        <f t="shared" si="38"/>
        <v>OUT</v>
      </c>
      <c r="G330" s="13" t="s">
        <v>93</v>
      </c>
      <c r="H330" s="9"/>
      <c r="I330" s="16">
        <v>0</v>
      </c>
      <c r="J330" s="17">
        <v>0</v>
      </c>
      <c r="K330" s="17">
        <v>0</v>
      </c>
      <c r="L330" s="17">
        <v>0</v>
      </c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s="2" customFormat="1">
      <c r="A331" s="2" t="str">
        <f t="shared" si="36"/>
        <v>MEESAIN</v>
      </c>
      <c r="B331" s="2" t="str">
        <f t="shared" si="37"/>
        <v>UGANDAIN</v>
      </c>
      <c r="C331" s="5" t="s">
        <v>18</v>
      </c>
      <c r="D331" s="2" t="s">
        <v>45</v>
      </c>
      <c r="E331" s="2" t="s">
        <v>90</v>
      </c>
      <c r="F331" s="2" t="str">
        <f t="shared" si="38"/>
        <v>IN</v>
      </c>
      <c r="G331" s="11" t="s">
        <v>91</v>
      </c>
      <c r="H331" s="9"/>
      <c r="I331" s="16">
        <v>24</v>
      </c>
      <c r="J331" s="17">
        <v>24</v>
      </c>
      <c r="K331" s="17">
        <v>24</v>
      </c>
      <c r="L331" s="17">
        <v>24</v>
      </c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s="2" customFormat="1">
      <c r="A332" s="2" t="str">
        <f t="shared" si="36"/>
        <v>MEESAIN</v>
      </c>
      <c r="B332" s="2" t="str">
        <f t="shared" si="37"/>
        <v>UGANDAIN</v>
      </c>
      <c r="C332" s="5" t="s">
        <v>18</v>
      </c>
      <c r="D332" s="2" t="s">
        <v>45</v>
      </c>
      <c r="E332" s="2" t="s">
        <v>90</v>
      </c>
      <c r="F332" s="2" t="str">
        <f t="shared" si="38"/>
        <v>IN</v>
      </c>
      <c r="G332" s="12" t="s">
        <v>92</v>
      </c>
      <c r="H332" s="9">
        <f>0.38*(MAX(I332:AAC332))</f>
        <v>2.66</v>
      </c>
      <c r="I332" s="16">
        <v>7</v>
      </c>
      <c r="J332" s="17">
        <v>7</v>
      </c>
      <c r="K332" s="17">
        <v>7</v>
      </c>
      <c r="L332" s="17">
        <v>7</v>
      </c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s="2" customFormat="1">
      <c r="A333" s="2" t="str">
        <f t="shared" si="36"/>
        <v>MEESAOUT</v>
      </c>
      <c r="B333" s="2" t="str">
        <f t="shared" si="37"/>
        <v>UGANDAOUT</v>
      </c>
      <c r="C333" s="5" t="s">
        <v>18</v>
      </c>
      <c r="D333" s="2" t="s">
        <v>45</v>
      </c>
      <c r="E333" s="2" t="s">
        <v>90</v>
      </c>
      <c r="F333" s="2" t="str">
        <f t="shared" si="38"/>
        <v>OUT</v>
      </c>
      <c r="G333" s="13" t="s">
        <v>93</v>
      </c>
      <c r="H333" s="9"/>
      <c r="I333" s="16">
        <v>0</v>
      </c>
      <c r="J333" s="17">
        <v>0</v>
      </c>
      <c r="K333" s="17">
        <v>0</v>
      </c>
      <c r="L333" s="17">
        <v>0</v>
      </c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s="2" customFormat="1">
      <c r="A334" s="2" t="str">
        <f t="shared" si="36"/>
        <v>MEESAIN</v>
      </c>
      <c r="B334" s="2" t="str">
        <f t="shared" si="37"/>
        <v>UGANDAIN</v>
      </c>
      <c r="C334" s="5" t="s">
        <v>18</v>
      </c>
      <c r="D334" s="2" t="s">
        <v>45</v>
      </c>
      <c r="E334" s="2" t="s">
        <v>94</v>
      </c>
      <c r="F334" s="2" t="str">
        <f t="shared" si="38"/>
        <v>IN</v>
      </c>
      <c r="G334" s="12" t="s">
        <v>95</v>
      </c>
      <c r="H334" s="9">
        <f>0.38*(MAX(I334:AAC334))</f>
        <v>0</v>
      </c>
      <c r="I334" s="16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s="2" customFormat="1">
      <c r="A335" s="2" t="str">
        <f t="shared" si="36"/>
        <v>MEESAOUT</v>
      </c>
      <c r="B335" s="2" t="str">
        <f t="shared" si="37"/>
        <v>UGANDAOUT</v>
      </c>
      <c r="C335" s="5" t="s">
        <v>18</v>
      </c>
      <c r="D335" s="2" t="s">
        <v>45</v>
      </c>
      <c r="E335" s="2" t="s">
        <v>94</v>
      </c>
      <c r="F335" s="2" t="str">
        <f t="shared" si="38"/>
        <v>OUT</v>
      </c>
      <c r="G335" s="13" t="s">
        <v>93</v>
      </c>
      <c r="H335" s="9"/>
      <c r="I335" s="16">
        <v>4</v>
      </c>
      <c r="J335" s="17">
        <v>4</v>
      </c>
      <c r="K335" s="17">
        <v>4</v>
      </c>
      <c r="L335" s="17">
        <v>4</v>
      </c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s="2" customFormat="1">
      <c r="A336" s="2" t="str">
        <f t="shared" si="36"/>
        <v>MEESAIN</v>
      </c>
      <c r="B336" s="2" t="str">
        <f t="shared" si="37"/>
        <v>UGANDAIN</v>
      </c>
      <c r="C336" s="5" t="s">
        <v>18</v>
      </c>
      <c r="D336" s="2" t="s">
        <v>45</v>
      </c>
      <c r="E336" s="2" t="s">
        <v>96</v>
      </c>
      <c r="F336" s="2" t="str">
        <f t="shared" si="38"/>
        <v>IN</v>
      </c>
      <c r="G336" s="12" t="s">
        <v>95</v>
      </c>
      <c r="H336" s="9">
        <f>0.38*(MAX(I336:AAC336))</f>
        <v>0</v>
      </c>
      <c r="I336" s="16"/>
      <c r="J336" s="17"/>
      <c r="K336" s="17">
        <v>0</v>
      </c>
      <c r="L336" s="17">
        <v>0</v>
      </c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s="2" customFormat="1">
      <c r="A337" s="2" t="str">
        <f t="shared" si="36"/>
        <v>MEESAOUT</v>
      </c>
      <c r="B337" s="2" t="str">
        <f t="shared" si="37"/>
        <v>UGANDAOUT</v>
      </c>
      <c r="C337" s="5" t="s">
        <v>18</v>
      </c>
      <c r="D337" s="2" t="s">
        <v>45</v>
      </c>
      <c r="E337" s="2" t="s">
        <v>96</v>
      </c>
      <c r="F337" s="2" t="str">
        <f t="shared" si="38"/>
        <v>OUT</v>
      </c>
      <c r="G337" s="13" t="s">
        <v>93</v>
      </c>
      <c r="H337" s="9"/>
      <c r="I337" s="16">
        <v>137</v>
      </c>
      <c r="J337" s="17">
        <v>137</v>
      </c>
      <c r="K337" s="17">
        <v>137</v>
      </c>
      <c r="L337" s="17">
        <v>137</v>
      </c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s="2" customFormat="1">
      <c r="A338" s="2" t="str">
        <f t="shared" si="36"/>
        <v>AROIN</v>
      </c>
      <c r="B338" s="2" t="str">
        <f t="shared" si="37"/>
        <v>VIETNAMIN</v>
      </c>
      <c r="C338" s="5" t="s">
        <v>17</v>
      </c>
      <c r="D338" s="2" t="s">
        <v>33</v>
      </c>
      <c r="E338" s="2" t="s">
        <v>90</v>
      </c>
      <c r="F338" s="2" t="str">
        <f t="shared" si="38"/>
        <v>IN</v>
      </c>
      <c r="G338" s="11" t="s">
        <v>91</v>
      </c>
      <c r="H338" s="9"/>
      <c r="I338" s="16">
        <v>3</v>
      </c>
      <c r="J338" s="17">
        <v>3</v>
      </c>
      <c r="K338" s="17">
        <v>3</v>
      </c>
      <c r="L338" s="17">
        <v>3</v>
      </c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s="2" customFormat="1">
      <c r="A339" s="2" t="str">
        <f t="shared" si="36"/>
        <v>AROIN</v>
      </c>
      <c r="B339" s="2" t="str">
        <f t="shared" si="37"/>
        <v>VIETNAMIN</v>
      </c>
      <c r="C339" s="5" t="s">
        <v>17</v>
      </c>
      <c r="D339" s="2" t="s">
        <v>33</v>
      </c>
      <c r="E339" s="2" t="s">
        <v>90</v>
      </c>
      <c r="F339" s="2" t="str">
        <f t="shared" si="38"/>
        <v>IN</v>
      </c>
      <c r="G339" s="12" t="s">
        <v>92</v>
      </c>
      <c r="H339" s="9">
        <f>0.38*(MAX(I339:AAC339))</f>
        <v>0.76</v>
      </c>
      <c r="I339" s="16">
        <v>2</v>
      </c>
      <c r="J339" s="17">
        <v>2</v>
      </c>
      <c r="K339" s="17">
        <v>2</v>
      </c>
      <c r="L339" s="17">
        <v>2</v>
      </c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s="2" customFormat="1">
      <c r="A340" s="2" t="str">
        <f t="shared" si="36"/>
        <v>AROOUT</v>
      </c>
      <c r="B340" s="2" t="str">
        <f t="shared" si="37"/>
        <v>VIETNAMOUT</v>
      </c>
      <c r="C340" s="5" t="s">
        <v>17</v>
      </c>
      <c r="D340" s="2" t="s">
        <v>33</v>
      </c>
      <c r="E340" s="2" t="s">
        <v>90</v>
      </c>
      <c r="F340" s="2" t="str">
        <f t="shared" si="38"/>
        <v>OUT</v>
      </c>
      <c r="G340" s="13" t="s">
        <v>93</v>
      </c>
      <c r="H340" s="9"/>
      <c r="I340" s="16">
        <v>1</v>
      </c>
      <c r="J340" s="17">
        <v>1</v>
      </c>
      <c r="K340" s="17">
        <v>1</v>
      </c>
      <c r="L340" s="17">
        <v>1</v>
      </c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s="2" customFormat="1">
      <c r="A341" s="2" t="str">
        <f t="shared" si="36"/>
        <v>AROIN</v>
      </c>
      <c r="B341" s="2" t="str">
        <f t="shared" si="37"/>
        <v>VIETNAMIN</v>
      </c>
      <c r="C341" s="5" t="s">
        <v>17</v>
      </c>
      <c r="D341" s="2" t="s">
        <v>33</v>
      </c>
      <c r="E341" s="2" t="s">
        <v>94</v>
      </c>
      <c r="F341" s="2" t="str">
        <f t="shared" si="38"/>
        <v>IN</v>
      </c>
      <c r="G341" s="12" t="s">
        <v>95</v>
      </c>
      <c r="H341" s="9">
        <f>0.38*(MAX(I341:AAC341))</f>
        <v>0</v>
      </c>
      <c r="I341" s="16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s="2" customFormat="1">
      <c r="A342" s="2" t="str">
        <f t="shared" si="36"/>
        <v>AROOUT</v>
      </c>
      <c r="B342" s="2" t="str">
        <f t="shared" si="37"/>
        <v>VIETNAMOUT</v>
      </c>
      <c r="C342" s="5" t="s">
        <v>17</v>
      </c>
      <c r="D342" s="2" t="s">
        <v>33</v>
      </c>
      <c r="E342" s="2" t="s">
        <v>94</v>
      </c>
      <c r="F342" s="2" t="str">
        <f t="shared" si="38"/>
        <v>OUT</v>
      </c>
      <c r="G342" s="13" t="s">
        <v>93</v>
      </c>
      <c r="H342" s="9"/>
      <c r="I342" s="16">
        <v>0</v>
      </c>
      <c r="J342" s="17">
        <v>0</v>
      </c>
      <c r="K342" s="17">
        <v>0</v>
      </c>
      <c r="L342" s="17">
        <v>0</v>
      </c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s="2" customFormat="1">
      <c r="A343" s="2" t="str">
        <f t="shared" si="36"/>
        <v>AROIN</v>
      </c>
      <c r="B343" s="2" t="str">
        <f t="shared" si="37"/>
        <v>VIETNAMIN</v>
      </c>
      <c r="C343" s="5" t="s">
        <v>17</v>
      </c>
      <c r="D343" s="2" t="s">
        <v>33</v>
      </c>
      <c r="E343" s="2" t="s">
        <v>96</v>
      </c>
      <c r="F343" s="2" t="str">
        <f t="shared" si="38"/>
        <v>IN</v>
      </c>
      <c r="G343" s="12" t="s">
        <v>95</v>
      </c>
      <c r="H343" s="9">
        <f>0.38*(MAX(I343:AAC343))</f>
        <v>0</v>
      </c>
      <c r="I343" s="16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s="2" customFormat="1">
      <c r="A344" s="2" t="str">
        <f t="shared" si="36"/>
        <v>AROOUT</v>
      </c>
      <c r="B344" s="2" t="str">
        <f t="shared" si="37"/>
        <v>VIETNAMOUT</v>
      </c>
      <c r="C344" s="5" t="s">
        <v>17</v>
      </c>
      <c r="D344" s="2" t="s">
        <v>33</v>
      </c>
      <c r="E344" s="2" t="s">
        <v>96</v>
      </c>
      <c r="F344" s="2" t="str">
        <f t="shared" si="38"/>
        <v>OUT</v>
      </c>
      <c r="G344" s="13" t="s">
        <v>93</v>
      </c>
      <c r="H344" s="9"/>
      <c r="I344" s="16">
        <v>79</v>
      </c>
      <c r="J344" s="17">
        <v>79</v>
      </c>
      <c r="K344" s="17">
        <v>79</v>
      </c>
      <c r="L344" s="17">
        <v>79</v>
      </c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s="2" customFormat="1">
      <c r="A345" s="2" t="str">
        <f t="shared" si="36"/>
        <v>MEESAIN</v>
      </c>
      <c r="B345" s="2" t="str">
        <f t="shared" si="37"/>
        <v>ZAMBIAIN</v>
      </c>
      <c r="C345" s="5" t="s">
        <v>18</v>
      </c>
      <c r="D345" s="2" t="s">
        <v>46</v>
      </c>
      <c r="E345" s="2" t="s">
        <v>90</v>
      </c>
      <c r="F345" s="2" t="str">
        <f t="shared" si="38"/>
        <v>IN</v>
      </c>
      <c r="G345" s="11" t="s">
        <v>91</v>
      </c>
      <c r="H345" s="9"/>
      <c r="I345" s="16">
        <v>21</v>
      </c>
      <c r="J345" s="17">
        <v>21</v>
      </c>
      <c r="K345" s="17">
        <v>21</v>
      </c>
      <c r="L345" s="17">
        <v>21</v>
      </c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s="2" customFormat="1">
      <c r="A346" s="2" t="str">
        <f t="shared" si="36"/>
        <v>MEESAIN</v>
      </c>
      <c r="B346" s="2" t="str">
        <f t="shared" si="37"/>
        <v>ZAMBIAIN</v>
      </c>
      <c r="C346" s="5" t="s">
        <v>18</v>
      </c>
      <c r="D346" s="2" t="s">
        <v>46</v>
      </c>
      <c r="E346" s="2" t="s">
        <v>90</v>
      </c>
      <c r="F346" s="2" t="str">
        <f t="shared" si="38"/>
        <v>IN</v>
      </c>
      <c r="G346" s="12" t="s">
        <v>92</v>
      </c>
      <c r="H346" s="9">
        <f>0.38*(MAX(I346:AAC346))</f>
        <v>0</v>
      </c>
      <c r="I346" s="16">
        <v>0</v>
      </c>
      <c r="J346" s="17">
        <v>0</v>
      </c>
      <c r="K346" s="17">
        <v>0</v>
      </c>
      <c r="L346" s="17">
        <v>0</v>
      </c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s="2" customFormat="1">
      <c r="A347" s="2" t="str">
        <f t="shared" si="36"/>
        <v>MEESAOUT</v>
      </c>
      <c r="B347" s="2" t="str">
        <f t="shared" si="37"/>
        <v>ZAMBIAOUT</v>
      </c>
      <c r="C347" s="5" t="s">
        <v>18</v>
      </c>
      <c r="D347" s="2" t="s">
        <v>46</v>
      </c>
      <c r="E347" s="2" t="s">
        <v>90</v>
      </c>
      <c r="F347" s="2" t="str">
        <f t="shared" si="38"/>
        <v>OUT</v>
      </c>
      <c r="G347" s="13" t="s">
        <v>93</v>
      </c>
      <c r="H347" s="9"/>
      <c r="I347" s="16">
        <v>3</v>
      </c>
      <c r="J347" s="17">
        <v>3</v>
      </c>
      <c r="K347" s="17">
        <v>3</v>
      </c>
      <c r="L347" s="17">
        <v>3</v>
      </c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s="2" customFormat="1">
      <c r="A348" s="2" t="str">
        <f t="shared" si="36"/>
        <v>MEESAIN</v>
      </c>
      <c r="B348" s="2" t="str">
        <f t="shared" si="37"/>
        <v>ZAMBIAIN</v>
      </c>
      <c r="C348" s="5" t="s">
        <v>18</v>
      </c>
      <c r="D348" s="2" t="s">
        <v>46</v>
      </c>
      <c r="E348" s="2" t="s">
        <v>94</v>
      </c>
      <c r="F348" s="2" t="str">
        <f t="shared" si="38"/>
        <v>IN</v>
      </c>
      <c r="G348" s="12" t="s">
        <v>95</v>
      </c>
      <c r="H348" s="9">
        <f>0.38*(MAX(I348:AAC348))</f>
        <v>0</v>
      </c>
      <c r="I348" s="16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s="2" customFormat="1">
      <c r="A349" s="2" t="str">
        <f t="shared" si="36"/>
        <v>MEESAOUT</v>
      </c>
      <c r="B349" s="2" t="str">
        <f t="shared" si="37"/>
        <v>ZAMBIAOUT</v>
      </c>
      <c r="C349" s="5" t="s">
        <v>18</v>
      </c>
      <c r="D349" s="2" t="s">
        <v>46</v>
      </c>
      <c r="E349" s="2" t="s">
        <v>94</v>
      </c>
      <c r="F349" s="2" t="str">
        <f t="shared" si="38"/>
        <v>OUT</v>
      </c>
      <c r="G349" s="13" t="s">
        <v>93</v>
      </c>
      <c r="H349" s="9"/>
      <c r="I349" s="16">
        <v>0</v>
      </c>
      <c r="J349" s="17"/>
      <c r="K349" s="17">
        <v>0</v>
      </c>
      <c r="L349" s="17">
        <v>0</v>
      </c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s="2" customFormat="1">
      <c r="A350" s="2" t="str">
        <f t="shared" si="36"/>
        <v>MEESAIN</v>
      </c>
      <c r="B350" s="2" t="str">
        <f t="shared" si="37"/>
        <v>ZAMBIAIN</v>
      </c>
      <c r="C350" s="5" t="s">
        <v>18</v>
      </c>
      <c r="D350" s="2" t="s">
        <v>46</v>
      </c>
      <c r="E350" s="2" t="s">
        <v>96</v>
      </c>
      <c r="F350" s="2" t="str">
        <f t="shared" si="38"/>
        <v>IN</v>
      </c>
      <c r="G350" s="12" t="s">
        <v>95</v>
      </c>
      <c r="H350" s="9">
        <f>0.38*(MAX(I350:AAC350))</f>
        <v>0</v>
      </c>
      <c r="I350" s="16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s="2" customFormat="1">
      <c r="A351" s="2" t="str">
        <f t="shared" si="36"/>
        <v>MEESAOUT</v>
      </c>
      <c r="B351" s="2" t="str">
        <f t="shared" si="37"/>
        <v>ZAMBIAOUT</v>
      </c>
      <c r="C351" s="5" t="s">
        <v>18</v>
      </c>
      <c r="D351" s="2" t="s">
        <v>46</v>
      </c>
      <c r="E351" s="2" t="s">
        <v>96</v>
      </c>
      <c r="F351" s="2" t="str">
        <f t="shared" si="38"/>
        <v>OUT</v>
      </c>
      <c r="G351" s="13" t="s">
        <v>93</v>
      </c>
      <c r="H351" s="9"/>
      <c r="I351" s="16">
        <v>51</v>
      </c>
      <c r="J351" s="17">
        <v>51</v>
      </c>
      <c r="K351" s="17">
        <v>51</v>
      </c>
      <c r="L351" s="17">
        <v>51</v>
      </c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s="2" customFormat="1">
      <c r="A352" s="2" t="str">
        <f t="shared" si="36"/>
        <v>MEESAIN</v>
      </c>
      <c r="B352" s="2" t="str">
        <f t="shared" si="37"/>
        <v>ZIMBABWEIN</v>
      </c>
      <c r="C352" s="5" t="s">
        <v>18</v>
      </c>
      <c r="D352" s="2" t="s">
        <v>47</v>
      </c>
      <c r="E352" s="2" t="s">
        <v>90</v>
      </c>
      <c r="F352" s="2" t="str">
        <f t="shared" si="38"/>
        <v>IN</v>
      </c>
      <c r="G352" s="11" t="s">
        <v>91</v>
      </c>
      <c r="H352" s="9"/>
      <c r="I352" s="16">
        <v>40</v>
      </c>
      <c r="J352" s="17">
        <v>40</v>
      </c>
      <c r="K352" s="17">
        <v>40</v>
      </c>
      <c r="L352" s="17">
        <v>40</v>
      </c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s="2" customFormat="1">
      <c r="A353" s="2" t="str">
        <f t="shared" si="36"/>
        <v>MEESAIN</v>
      </c>
      <c r="B353" s="2" t="str">
        <f t="shared" si="37"/>
        <v>ZIMBABWEIN</v>
      </c>
      <c r="C353" s="5" t="s">
        <v>18</v>
      </c>
      <c r="D353" s="2" t="s">
        <v>47</v>
      </c>
      <c r="E353" s="2" t="s">
        <v>90</v>
      </c>
      <c r="F353" s="2" t="str">
        <f t="shared" si="38"/>
        <v>IN</v>
      </c>
      <c r="G353" s="12" t="s">
        <v>92</v>
      </c>
      <c r="H353" s="9">
        <f>0.38*(MAX(I353:AAC353))</f>
        <v>0.38</v>
      </c>
      <c r="I353" s="16">
        <v>1</v>
      </c>
      <c r="J353" s="17">
        <v>1</v>
      </c>
      <c r="K353" s="17">
        <v>1</v>
      </c>
      <c r="L353" s="17">
        <v>1</v>
      </c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s="2" customFormat="1">
      <c r="A354" s="2" t="str">
        <f t="shared" si="36"/>
        <v>MEESAOUT</v>
      </c>
      <c r="B354" s="2" t="str">
        <f t="shared" si="37"/>
        <v>ZIMBABWEOUT</v>
      </c>
      <c r="C354" s="5" t="s">
        <v>18</v>
      </c>
      <c r="D354" s="2" t="s">
        <v>47</v>
      </c>
      <c r="E354" s="2" t="s">
        <v>90</v>
      </c>
      <c r="F354" s="2" t="str">
        <f t="shared" si="38"/>
        <v>OUT</v>
      </c>
      <c r="G354" s="13" t="s">
        <v>93</v>
      </c>
      <c r="H354" s="9"/>
      <c r="I354" s="16">
        <v>6</v>
      </c>
      <c r="J354" s="17">
        <v>6</v>
      </c>
      <c r="K354" s="17">
        <v>6</v>
      </c>
      <c r="L354" s="17">
        <v>6</v>
      </c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s="2" customFormat="1">
      <c r="A355" s="2" t="str">
        <f t="shared" si="36"/>
        <v>MEESAIN</v>
      </c>
      <c r="B355" s="2" t="str">
        <f t="shared" si="37"/>
        <v>ZIMBABWEIN</v>
      </c>
      <c r="C355" s="5" t="s">
        <v>18</v>
      </c>
      <c r="D355" s="2" t="s">
        <v>47</v>
      </c>
      <c r="E355" s="2" t="s">
        <v>94</v>
      </c>
      <c r="F355" s="2" t="str">
        <f t="shared" si="38"/>
        <v>IN</v>
      </c>
      <c r="G355" s="12" t="s">
        <v>95</v>
      </c>
      <c r="H355" s="9">
        <f>0.38*(MAX(I355:AAC355))</f>
        <v>0</v>
      </c>
      <c r="I355" s="16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s="2" customFormat="1">
      <c r="A356" s="2" t="str">
        <f t="shared" si="36"/>
        <v>MEESAOUT</v>
      </c>
      <c r="B356" s="2" t="str">
        <f t="shared" si="37"/>
        <v>ZIMBABWEOUT</v>
      </c>
      <c r="C356" s="5" t="s">
        <v>18</v>
      </c>
      <c r="D356" s="2" t="s">
        <v>47</v>
      </c>
      <c r="E356" s="2" t="s">
        <v>94</v>
      </c>
      <c r="F356" s="2" t="str">
        <f t="shared" si="38"/>
        <v>OUT</v>
      </c>
      <c r="G356" s="13" t="s">
        <v>93</v>
      </c>
      <c r="H356" s="9"/>
      <c r="I356" s="16">
        <v>0</v>
      </c>
      <c r="J356" s="17">
        <v>0</v>
      </c>
      <c r="K356" s="17">
        <v>0</v>
      </c>
      <c r="L356" s="17">
        <v>0</v>
      </c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s="2" customFormat="1">
      <c r="A357" s="2" t="str">
        <f t="shared" si="36"/>
        <v>MEESAIN</v>
      </c>
      <c r="B357" s="2" t="str">
        <f t="shared" si="37"/>
        <v>ZIMBABWEIN</v>
      </c>
      <c r="C357" s="5" t="s">
        <v>18</v>
      </c>
      <c r="D357" s="2" t="s">
        <v>47</v>
      </c>
      <c r="E357" s="2" t="s">
        <v>96</v>
      </c>
      <c r="F357" s="2" t="str">
        <f t="shared" si="38"/>
        <v>IN</v>
      </c>
      <c r="G357" s="12" t="s">
        <v>95</v>
      </c>
      <c r="H357" s="9">
        <f>0.38*(MAX(I357:AAC357))</f>
        <v>0</v>
      </c>
      <c r="I357" s="16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s="2" customFormat="1">
      <c r="A358" s="2" t="str">
        <f t="shared" si="36"/>
        <v>MEESAOUT</v>
      </c>
      <c r="B358" s="2" t="str">
        <f t="shared" si="37"/>
        <v>ZIMBABWEOUT</v>
      </c>
      <c r="C358" s="5" t="s">
        <v>18</v>
      </c>
      <c r="D358" s="2" t="s">
        <v>47</v>
      </c>
      <c r="E358" s="2" t="s">
        <v>96</v>
      </c>
      <c r="F358" s="2" t="str">
        <f t="shared" si="38"/>
        <v>OUT</v>
      </c>
      <c r="G358" s="13" t="s">
        <v>93</v>
      </c>
      <c r="H358" s="9"/>
      <c r="I358" s="16">
        <v>87</v>
      </c>
      <c r="J358" s="17">
        <v>87</v>
      </c>
      <c r="K358" s="17">
        <v>87</v>
      </c>
      <c r="L358" s="17">
        <v>87</v>
      </c>
      <c r="M358" s="17"/>
      <c r="N358" s="17"/>
      <c r="O358" s="17"/>
      <c r="P358" s="17"/>
      <c r="Q358" s="17"/>
      <c r="R358" s="17"/>
      <c r="S358" s="17"/>
      <c r="T358" s="17"/>
      <c r="U358" s="17"/>
    </row>
  </sheetData>
  <autoFilter ref="C1:I358" xr:uid="{1C49F9E6-CB1C-499A-BC68-808CD48AE01D}"/>
  <sortState xmlns:xlrd2="http://schemas.microsoft.com/office/spreadsheetml/2017/richdata2" ref="C2:U358">
    <sortCondition ref="D2:D358"/>
    <sortCondition ref="E2:E358"/>
    <sortCondition ref="G2:G358"/>
  </sortState>
  <conditionalFormatting sqref="A2:XFD2 C3:E71 F3:F358 W2:W358 C73:E358 G3:XFD8 A3:B358 G73:XFD358 G16:XFD71 G9:L15 N9:XFD15">
    <cfRule type="expression" dxfId="229" priority="305">
      <formula>$D2=$D1</formula>
    </cfRule>
  </conditionalFormatting>
  <conditionalFormatting sqref="C272:E272 C7:E7 G7:XFD7 G272:XFD272">
    <cfRule type="expression" dxfId="228" priority="311">
      <formula>$D7=#REF!</formula>
    </cfRule>
  </conditionalFormatting>
  <conditionalFormatting sqref="C57:E57 G57:XFD57">
    <cfRule type="expression" dxfId="227" priority="313">
      <formula>$D57=$D54</formula>
    </cfRule>
  </conditionalFormatting>
  <conditionalFormatting sqref="C56:E56">
    <cfRule type="expression" dxfId="226" priority="56">
      <formula>$D56=$D55</formula>
    </cfRule>
  </conditionalFormatting>
  <conditionalFormatting sqref="G56">
    <cfRule type="expression" dxfId="225" priority="55">
      <formula>$D56=$D55</formula>
    </cfRule>
  </conditionalFormatting>
  <conditionalFormatting sqref="H14">
    <cfRule type="expression" dxfId="224" priority="54">
      <formula>$D14=#REF!</formula>
    </cfRule>
  </conditionalFormatting>
  <conditionalFormatting sqref="H21">
    <cfRule type="expression" dxfId="223" priority="53">
      <formula>$D21=#REF!</formula>
    </cfRule>
  </conditionalFormatting>
  <conditionalFormatting sqref="H28">
    <cfRule type="expression" dxfId="222" priority="52">
      <formula>$D28=#REF!</formula>
    </cfRule>
  </conditionalFormatting>
  <conditionalFormatting sqref="H35">
    <cfRule type="expression" dxfId="221" priority="51">
      <formula>$D35=#REF!</formula>
    </cfRule>
  </conditionalFormatting>
  <conditionalFormatting sqref="H42">
    <cfRule type="expression" dxfId="220" priority="50">
      <formula>$D42=#REF!</formula>
    </cfRule>
  </conditionalFormatting>
  <conditionalFormatting sqref="H49">
    <cfRule type="expression" dxfId="219" priority="49">
      <formula>$D49=#REF!</formula>
    </cfRule>
  </conditionalFormatting>
  <conditionalFormatting sqref="H56">
    <cfRule type="expression" dxfId="218" priority="48">
      <formula>$D56=#REF!</formula>
    </cfRule>
  </conditionalFormatting>
  <conditionalFormatting sqref="H63">
    <cfRule type="expression" dxfId="217" priority="47">
      <formula>$D63=#REF!</formula>
    </cfRule>
  </conditionalFormatting>
  <conditionalFormatting sqref="H77">
    <cfRule type="expression" dxfId="216" priority="46">
      <formula>$D77=#REF!</formula>
    </cfRule>
  </conditionalFormatting>
  <conditionalFormatting sqref="H84">
    <cfRule type="expression" dxfId="215" priority="45">
      <formula>$D84=#REF!</formula>
    </cfRule>
  </conditionalFormatting>
  <conditionalFormatting sqref="H91">
    <cfRule type="expression" dxfId="214" priority="44">
      <formula>$D91=#REF!</formula>
    </cfRule>
  </conditionalFormatting>
  <conditionalFormatting sqref="H98">
    <cfRule type="expression" dxfId="213" priority="43">
      <formula>$D98=#REF!</formula>
    </cfRule>
  </conditionalFormatting>
  <conditionalFormatting sqref="H105">
    <cfRule type="expression" dxfId="212" priority="42">
      <formula>$D105=#REF!</formula>
    </cfRule>
  </conditionalFormatting>
  <conditionalFormatting sqref="H112">
    <cfRule type="expression" dxfId="211" priority="41">
      <formula>$D112=#REF!</formula>
    </cfRule>
  </conditionalFormatting>
  <conditionalFormatting sqref="H119">
    <cfRule type="expression" dxfId="210" priority="40">
      <formula>$D119=#REF!</formula>
    </cfRule>
  </conditionalFormatting>
  <conditionalFormatting sqref="H126">
    <cfRule type="expression" dxfId="209" priority="39">
      <formula>$D126=#REF!</formula>
    </cfRule>
  </conditionalFormatting>
  <conditionalFormatting sqref="H133">
    <cfRule type="expression" dxfId="208" priority="38">
      <formula>$D133=#REF!</formula>
    </cfRule>
  </conditionalFormatting>
  <conditionalFormatting sqref="H140">
    <cfRule type="expression" dxfId="207" priority="37">
      <formula>$D140=#REF!</formula>
    </cfRule>
  </conditionalFormatting>
  <conditionalFormatting sqref="H147">
    <cfRule type="expression" dxfId="206" priority="36">
      <formula>$D147=#REF!</formula>
    </cfRule>
  </conditionalFormatting>
  <conditionalFormatting sqref="H154">
    <cfRule type="expression" dxfId="205" priority="35">
      <formula>$D154=#REF!</formula>
    </cfRule>
  </conditionalFormatting>
  <conditionalFormatting sqref="H161">
    <cfRule type="expression" dxfId="204" priority="34">
      <formula>$D161=#REF!</formula>
    </cfRule>
  </conditionalFormatting>
  <conditionalFormatting sqref="H168">
    <cfRule type="expression" dxfId="203" priority="33">
      <formula>$D168=#REF!</formula>
    </cfRule>
  </conditionalFormatting>
  <conditionalFormatting sqref="H175">
    <cfRule type="expression" dxfId="202" priority="32">
      <formula>$D175=#REF!</formula>
    </cfRule>
  </conditionalFormatting>
  <conditionalFormatting sqref="H182">
    <cfRule type="expression" dxfId="201" priority="31">
      <formula>$D182=#REF!</formula>
    </cfRule>
  </conditionalFormatting>
  <conditionalFormatting sqref="H189">
    <cfRule type="expression" dxfId="200" priority="30">
      <formula>$D189=#REF!</formula>
    </cfRule>
  </conditionalFormatting>
  <conditionalFormatting sqref="H196">
    <cfRule type="expression" dxfId="199" priority="29">
      <formula>$D196=#REF!</formula>
    </cfRule>
  </conditionalFormatting>
  <conditionalFormatting sqref="H196">
    <cfRule type="expression" dxfId="198" priority="28">
      <formula>$D196=#REF!</formula>
    </cfRule>
  </conditionalFormatting>
  <conditionalFormatting sqref="H203">
    <cfRule type="expression" dxfId="197" priority="27">
      <formula>$D203=#REF!</formula>
    </cfRule>
  </conditionalFormatting>
  <conditionalFormatting sqref="H210">
    <cfRule type="expression" dxfId="196" priority="26">
      <formula>$D210=#REF!</formula>
    </cfRule>
  </conditionalFormatting>
  <conditionalFormatting sqref="H217">
    <cfRule type="expression" dxfId="195" priority="25">
      <formula>$D217=#REF!</formula>
    </cfRule>
  </conditionalFormatting>
  <conditionalFormatting sqref="H224">
    <cfRule type="expression" dxfId="194" priority="24">
      <formula>$D224=#REF!</formula>
    </cfRule>
  </conditionalFormatting>
  <conditionalFormatting sqref="H231">
    <cfRule type="expression" dxfId="193" priority="23">
      <formula>$D231=#REF!</formula>
    </cfRule>
  </conditionalFormatting>
  <conditionalFormatting sqref="H238">
    <cfRule type="expression" dxfId="192" priority="22">
      <formula>$D238=#REF!</formula>
    </cfRule>
  </conditionalFormatting>
  <conditionalFormatting sqref="H245">
    <cfRule type="expression" dxfId="191" priority="21">
      <formula>$D245=#REF!</formula>
    </cfRule>
  </conditionalFormatting>
  <conditionalFormatting sqref="H252">
    <cfRule type="expression" dxfId="190" priority="20">
      <formula>$D252=#REF!</formula>
    </cfRule>
  </conditionalFormatting>
  <conditionalFormatting sqref="H259">
    <cfRule type="expression" dxfId="189" priority="19">
      <formula>$D259=#REF!</formula>
    </cfRule>
  </conditionalFormatting>
  <conditionalFormatting sqref="H266">
    <cfRule type="expression" dxfId="188" priority="18">
      <formula>$D266=#REF!</formula>
    </cfRule>
  </conditionalFormatting>
  <conditionalFormatting sqref="H273">
    <cfRule type="expression" dxfId="187" priority="17">
      <formula>$D273=#REF!</formula>
    </cfRule>
  </conditionalFormatting>
  <conditionalFormatting sqref="H280">
    <cfRule type="expression" dxfId="186" priority="16">
      <formula>$D280=#REF!</formula>
    </cfRule>
  </conditionalFormatting>
  <conditionalFormatting sqref="H287">
    <cfRule type="expression" dxfId="185" priority="15">
      <formula>$D287=#REF!</formula>
    </cfRule>
  </conditionalFormatting>
  <conditionalFormatting sqref="H294">
    <cfRule type="expression" dxfId="184" priority="14">
      <formula>$D294=#REF!</formula>
    </cfRule>
  </conditionalFormatting>
  <conditionalFormatting sqref="H301">
    <cfRule type="expression" dxfId="183" priority="13">
      <formula>$D301=#REF!</formula>
    </cfRule>
  </conditionalFormatting>
  <conditionalFormatting sqref="H308">
    <cfRule type="expression" dxfId="182" priority="12">
      <formula>$D308=#REF!</formula>
    </cfRule>
  </conditionalFormatting>
  <conditionalFormatting sqref="H315">
    <cfRule type="expression" dxfId="181" priority="11">
      <formula>$D315=#REF!</formula>
    </cfRule>
  </conditionalFormatting>
  <conditionalFormatting sqref="H322">
    <cfRule type="expression" dxfId="180" priority="10">
      <formula>$D322=#REF!</formula>
    </cfRule>
  </conditionalFormatting>
  <conditionalFormatting sqref="H329">
    <cfRule type="expression" dxfId="179" priority="9">
      <formula>$D329=#REF!</formula>
    </cfRule>
  </conditionalFormatting>
  <conditionalFormatting sqref="H336">
    <cfRule type="expression" dxfId="178" priority="8">
      <formula>$D336=#REF!</formula>
    </cfRule>
  </conditionalFormatting>
  <conditionalFormatting sqref="H343">
    <cfRule type="expression" dxfId="177" priority="7">
      <formula>$D343=#REF!</formula>
    </cfRule>
  </conditionalFormatting>
  <conditionalFormatting sqref="H350">
    <cfRule type="expression" dxfId="176" priority="6">
      <formula>$D350=#REF!</formula>
    </cfRule>
  </conditionalFormatting>
  <conditionalFormatting sqref="H357">
    <cfRule type="expression" dxfId="175" priority="5">
      <formula>$D357=#REF!</formula>
    </cfRule>
  </conditionalFormatting>
  <conditionalFormatting sqref="C72:E72 G72:XFD72 D72:D78">
    <cfRule type="expression" dxfId="174" priority="315">
      <formula>$D72=$D64</formula>
    </cfRule>
  </conditionalFormatting>
  <conditionalFormatting sqref="H70">
    <cfRule type="expression" dxfId="173" priority="4">
      <formula>$D70=#REF!</formula>
    </cfRule>
  </conditionalFormatting>
  <conditionalFormatting sqref="L98:U98">
    <cfRule type="expression" dxfId="172" priority="3">
      <formula>$D98=#REF!</formula>
    </cfRule>
  </conditionalFormatting>
  <conditionalFormatting sqref="M9:M15">
    <cfRule type="expression" dxfId="171" priority="1">
      <formula>$D9=$D8</formula>
    </cfRule>
  </conditionalFormatting>
  <conditionalFormatting sqref="M14">
    <cfRule type="expression" dxfId="170" priority="2">
      <formula>$D14=#REF!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C791-1FE9-4069-9338-B203BF7160AD}">
  <sheetPr>
    <tabColor rgb="FF92D050"/>
  </sheetPr>
  <dimension ref="A1:AE359"/>
  <sheetViews>
    <sheetView zoomScale="85" zoomScaleNormal="85"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L16" sqref="L16"/>
    </sheetView>
  </sheetViews>
  <sheetFormatPr defaultRowHeight="14.4"/>
  <cols>
    <col min="1" max="1" width="18.44140625" style="6" bestFit="1" customWidth="1"/>
    <col min="2" max="2" width="21.5546875" style="7" bestFit="1" customWidth="1"/>
    <col min="3" max="3" width="10" style="20" bestFit="1" customWidth="1"/>
    <col min="4" max="4" width="10.5546875" style="24" bestFit="1" customWidth="1"/>
    <col min="5" max="5" width="10.5546875" style="27" bestFit="1" customWidth="1"/>
    <col min="6" max="6" width="10.5546875" style="24" bestFit="1" customWidth="1"/>
    <col min="7" max="7" width="10.5546875" style="27" bestFit="1" customWidth="1"/>
    <col min="8" max="8" width="10.5546875" style="24" bestFit="1" customWidth="1"/>
    <col min="9" max="9" width="10.5546875" style="27" bestFit="1" customWidth="1"/>
    <col min="10" max="10" width="10.5546875" style="24" bestFit="1" customWidth="1"/>
    <col min="11" max="11" width="10.5546875" style="27" bestFit="1" customWidth="1"/>
    <col min="12" max="12" width="10.5546875" style="24" bestFit="1" customWidth="1"/>
    <col min="13" max="13" width="10.5546875" style="27" bestFit="1" customWidth="1"/>
    <col min="14" max="14" width="10.5546875" style="24" bestFit="1" customWidth="1"/>
    <col min="15" max="15" width="10.5546875" style="27" bestFit="1" customWidth="1"/>
    <col min="16" max="16" width="10.5546875" style="24" bestFit="1" customWidth="1"/>
    <col min="17" max="17" width="10.5546875" style="27" bestFit="1" customWidth="1"/>
    <col min="18" max="18" width="10.5546875" style="24" bestFit="1" customWidth="1"/>
    <col min="19" max="19" width="10.5546875" style="27" bestFit="1" customWidth="1"/>
    <col min="20" max="20" width="10.5546875" style="24" bestFit="1" customWidth="1"/>
    <col min="21" max="21" width="10.5546875" style="27" bestFit="1" customWidth="1"/>
    <col min="22" max="22" width="10.5546875" style="24" bestFit="1" customWidth="1"/>
    <col min="23" max="23" width="10.5546875" style="27" bestFit="1" customWidth="1"/>
    <col min="24" max="24" width="10.5546875" style="24" bestFit="1" customWidth="1"/>
    <col min="25" max="25" width="10.5546875" style="27" bestFit="1" customWidth="1"/>
    <col min="26" max="26" width="10.5546875" style="24" bestFit="1" customWidth="1"/>
    <col min="27" max="27" width="10.5546875" style="27" bestFit="1" customWidth="1"/>
    <col min="28" max="28" width="10.5546875" style="24" bestFit="1" customWidth="1"/>
    <col min="29" max="29" width="10.5546875" style="27" bestFit="1" customWidth="1"/>
    <col min="30" max="30" width="10.5546875" style="24" bestFit="1" customWidth="1"/>
    <col min="31" max="31" width="10.5546875" style="27" bestFit="1" customWidth="1"/>
  </cols>
  <sheetData>
    <row r="1" spans="1:31" s="29" customFormat="1" ht="21.6" thickBot="1">
      <c r="A1" s="120" t="s">
        <v>97</v>
      </c>
      <c r="B1" s="121"/>
      <c r="C1" s="39"/>
      <c r="D1" s="40"/>
      <c r="E1" s="41" t="s">
        <v>98</v>
      </c>
      <c r="F1" s="160">
        <f>G1</f>
        <v>43922</v>
      </c>
      <c r="G1" s="43">
        <v>43922</v>
      </c>
      <c r="H1" s="160">
        <f>I1</f>
        <v>43952</v>
      </c>
      <c r="I1" s="43">
        <v>43952</v>
      </c>
      <c r="J1" s="42">
        <f>K1</f>
        <v>43983</v>
      </c>
      <c r="K1" s="43">
        <v>43983</v>
      </c>
      <c r="L1" s="42">
        <f>M1</f>
        <v>44013</v>
      </c>
      <c r="M1" s="43">
        <v>44013</v>
      </c>
      <c r="N1" s="42">
        <f>O1</f>
        <v>44044</v>
      </c>
      <c r="O1" s="43">
        <v>44044</v>
      </c>
      <c r="P1" s="42">
        <f>Q1</f>
        <v>44075</v>
      </c>
      <c r="Q1" s="43">
        <v>44075</v>
      </c>
      <c r="R1" s="42">
        <f>S1</f>
        <v>44105</v>
      </c>
      <c r="S1" s="43">
        <v>44105</v>
      </c>
      <c r="T1" s="42">
        <f>U1</f>
        <v>44136</v>
      </c>
      <c r="U1" s="43">
        <v>44136</v>
      </c>
      <c r="V1" s="42">
        <f>W1</f>
        <v>44166</v>
      </c>
      <c r="W1" s="43">
        <v>44166</v>
      </c>
      <c r="X1" s="42">
        <f>Y1</f>
        <v>44197</v>
      </c>
      <c r="Y1" s="43">
        <v>44197</v>
      </c>
      <c r="Z1" s="42">
        <f>AA1</f>
        <v>44228</v>
      </c>
      <c r="AA1" s="43">
        <v>44228</v>
      </c>
      <c r="AB1" s="42">
        <f>AC1</f>
        <v>44256</v>
      </c>
      <c r="AC1" s="43">
        <v>44256</v>
      </c>
      <c r="AD1" s="42">
        <f>AE1</f>
        <v>44287</v>
      </c>
      <c r="AE1" s="43">
        <v>44287</v>
      </c>
    </row>
    <row r="2" spans="1:31" s="62" customFormat="1" ht="28.8">
      <c r="A2" s="98" t="s">
        <v>80</v>
      </c>
      <c r="B2" s="99" t="s">
        <v>82</v>
      </c>
      <c r="C2" s="22" t="s">
        <v>99</v>
      </c>
      <c r="D2" s="32" t="s">
        <v>10</v>
      </c>
      <c r="E2" s="38" t="s">
        <v>100</v>
      </c>
      <c r="F2" s="32" t="s">
        <v>10</v>
      </c>
      <c r="G2" s="38" t="s">
        <v>100</v>
      </c>
      <c r="H2" s="32" t="s">
        <v>10</v>
      </c>
      <c r="I2" s="38" t="s">
        <v>100</v>
      </c>
      <c r="J2" s="32" t="s">
        <v>10</v>
      </c>
      <c r="K2" s="38" t="s">
        <v>100</v>
      </c>
      <c r="L2" s="32" t="s">
        <v>10</v>
      </c>
      <c r="M2" s="38" t="s">
        <v>100</v>
      </c>
      <c r="N2" s="32" t="s">
        <v>10</v>
      </c>
      <c r="O2" s="38" t="s">
        <v>100</v>
      </c>
      <c r="P2" s="32" t="s">
        <v>10</v>
      </c>
      <c r="Q2" s="38" t="s">
        <v>100</v>
      </c>
      <c r="R2" s="32" t="s">
        <v>10</v>
      </c>
      <c r="S2" s="38" t="s">
        <v>100</v>
      </c>
      <c r="T2" s="32" t="s">
        <v>10</v>
      </c>
      <c r="U2" s="38" t="s">
        <v>100</v>
      </c>
      <c r="V2" s="32" t="s">
        <v>101</v>
      </c>
      <c r="W2" s="38" t="s">
        <v>100</v>
      </c>
      <c r="X2" s="32" t="s">
        <v>10</v>
      </c>
      <c r="Y2" s="38" t="s">
        <v>100</v>
      </c>
      <c r="Z2" s="32" t="s">
        <v>10</v>
      </c>
      <c r="AA2" s="38" t="s">
        <v>100</v>
      </c>
      <c r="AB2" s="32" t="s">
        <v>10</v>
      </c>
      <c r="AC2" s="38" t="s">
        <v>100</v>
      </c>
      <c r="AD2" s="32" t="s">
        <v>10</v>
      </c>
      <c r="AE2" s="38" t="s">
        <v>100</v>
      </c>
    </row>
    <row r="3" spans="1:31" s="2" customFormat="1">
      <c r="A3" s="5" t="s">
        <v>17</v>
      </c>
      <c r="B3" s="2" t="s">
        <v>22</v>
      </c>
      <c r="C3" s="21">
        <v>8</v>
      </c>
      <c r="D3" s="24">
        <f>SUMIF('KPI0 Assets reporting'!D:D,'KPI1 Fleet asset'!B3,'KPI0 Assets reporting'!I:I)*C3</f>
        <v>632</v>
      </c>
      <c r="E3" s="26">
        <f>IFERROR((D3/
(SUMIF('KPI0 Assets reporting'!D:D,'KPI1 Fleet asset'!B3,'KPI0 Assets reporting'!I:I)
*$C$3)),0)</f>
        <v>1</v>
      </c>
      <c r="F3" s="24">
        <v>76</v>
      </c>
      <c r="G3" s="26">
        <f>IFERROR((F3/(SUMIFS('KPI0 Assets reporting'!I:I,'KPI0 Assets reporting'!$B:$B,'KPI1 Fleet asset'!$B3&amp;"IN")*$C$3)),0)</f>
        <v>0.95</v>
      </c>
      <c r="H3" s="24">
        <v>76</v>
      </c>
      <c r="I3" s="26">
        <f>IFERROR((H3/(SUMIFS('KPI0 Assets reporting'!J:J,'KPI0 Assets reporting'!$B:$B,'KPI1 Fleet asset'!$B3&amp;"IN")*$C$3)),0)</f>
        <v>0.95</v>
      </c>
      <c r="J3" s="24">
        <v>76</v>
      </c>
      <c r="K3" s="26">
        <f>IFERROR((J3/(SUMIFS('KPI0 Assets reporting'!K:K,'KPI0 Assets reporting'!$B:$B,'KPI1 Fleet asset'!$B3&amp;"IN")*$C$3)),0)</f>
        <v>0.95</v>
      </c>
      <c r="L3" s="24">
        <v>76</v>
      </c>
      <c r="M3" s="26">
        <f>IFERROR((L3/(SUMIFS('KPI0 Assets reporting'!L:L,'KPI0 Assets reporting'!$B:$B,'KPI1 Fleet asset'!$B3&amp;"IN")*$C$3)),0)</f>
        <v>0.6333333333333333</v>
      </c>
      <c r="N3" s="24"/>
      <c r="O3" s="26">
        <f>IFERROR((N3/(SUMIFS('KPI0 Assets reporting'!M:M,'KPI0 Assets reporting'!$B:$B,'KPI1 Fleet asset'!$B3&amp;"IN")*$C$3)),0)</f>
        <v>0</v>
      </c>
      <c r="P3" s="24"/>
      <c r="Q3" s="26">
        <f>IFERROR((P3/(SUMIFS('KPI0 Assets reporting'!N:N,'KPI0 Assets reporting'!$B:$B,'KPI1 Fleet asset'!$B3&amp;"IN")*$C$3)),0)</f>
        <v>0</v>
      </c>
      <c r="R3" s="24"/>
      <c r="S3" s="26">
        <f>IFERROR((R3/(SUMIFS('KPI0 Assets reporting'!O:O,'KPI0 Assets reporting'!$B:$B,'KPI1 Fleet asset'!$B3&amp;"IN")*$C$3)),0)</f>
        <v>0</v>
      </c>
      <c r="T3" s="24"/>
      <c r="U3" s="26">
        <f>IFERROR((T3/(SUMIFS('KPI0 Assets reporting'!P:P,'KPI0 Assets reporting'!$B:$B,'KPI1 Fleet asset'!$B3&amp;"IN")*$C$3)),0)</f>
        <v>0</v>
      </c>
      <c r="V3" s="24"/>
      <c r="W3" s="26">
        <f>IFERROR((V3/(SUMIFS('KPI0 Assets reporting'!Q:Q,'KPI0 Assets reporting'!$B:$B,'KPI1 Fleet asset'!$B3&amp;"IN")*$C$3)),0)</f>
        <v>0</v>
      </c>
      <c r="X3" s="24"/>
      <c r="Y3" s="26">
        <f>IFERROR((X3/(SUMIFS('KPI0 Assets reporting'!R:R,'KPI0 Assets reporting'!$B:$B,'KPI1 Fleet asset'!$B3&amp;"IN")*$C$3)),0)</f>
        <v>0</v>
      </c>
      <c r="Z3" s="24"/>
      <c r="AA3" s="26">
        <f>IFERROR((Z3/(SUMIFS('KPI0 Assets reporting'!S:S,'KPI0 Assets reporting'!$B:$B,'KPI1 Fleet asset'!$B3&amp;"IN")*$C$3)),0)</f>
        <v>0</v>
      </c>
      <c r="AB3" s="24"/>
      <c r="AC3" s="26">
        <f>IFERROR((AB3/(SUMIFS('KPI0 Assets reporting'!T:T,'KPI0 Assets reporting'!$B:$B,'KPI1 Fleet asset'!$B3&amp;"IN")*$C$3)),0)</f>
        <v>0</v>
      </c>
      <c r="AD3" s="24"/>
      <c r="AE3" s="26">
        <f>IFERROR((AD3/(SUMIFS('KPI0 Assets reporting'!U:U,'KPI0 Assets reporting'!$B:$B,'KPI1 Fleet asset'!$B3&amp;"IN")*$C$3)),0)</f>
        <v>0</v>
      </c>
    </row>
    <row r="4" spans="1:31" s="2" customFormat="1">
      <c r="A4" s="5" t="s">
        <v>20</v>
      </c>
      <c r="B4" s="2" t="s">
        <v>59</v>
      </c>
      <c r="C4" s="21">
        <v>8</v>
      </c>
      <c r="D4" s="24">
        <f>SUMIF('KPI0 Assets reporting'!D:D,'KPI1 Fleet asset'!B4,'KPI0 Assets reporting'!I:I)*C4</f>
        <v>872</v>
      </c>
      <c r="E4" s="26">
        <f>IFERROR((D4/
(SUMIF('KPI0 Assets reporting'!D:D,'KPI1 Fleet asset'!B4,'KPI0 Assets reporting'!I:I)
*$C$3)),0)</f>
        <v>1</v>
      </c>
      <c r="F4" s="24">
        <v>145</v>
      </c>
      <c r="G4" s="26">
        <f>IFERROR((F4/(SUMIFS('KPI0 Assets reporting'!I:I,'KPI0 Assets reporting'!$B:$B,'KPI1 Fleet asset'!$B4&amp;"IN")*$C$3)),0)</f>
        <v>0.86309523809523814</v>
      </c>
      <c r="H4" s="24">
        <v>145</v>
      </c>
      <c r="I4" s="26">
        <f>IFERROR((H4/(SUMIFS('KPI0 Assets reporting'!J:J,'KPI0 Assets reporting'!$B:$B,'KPI1 Fleet asset'!$B4&amp;"IN")*$C$3)),0)</f>
        <v>0.86309523809523814</v>
      </c>
      <c r="J4" s="24">
        <v>145</v>
      </c>
      <c r="K4" s="26">
        <f>IFERROR((J4/(SUMIFS('KPI0 Assets reporting'!K:K,'KPI0 Assets reporting'!$B:$B,'KPI1 Fleet asset'!$B4&amp;"IN")*$C$3)),0)</f>
        <v>0.86309523809523814</v>
      </c>
      <c r="L4" s="24">
        <v>145</v>
      </c>
      <c r="M4" s="26">
        <f>IFERROR((L4/(SUMIFS('KPI0 Assets reporting'!L:L,'KPI0 Assets reporting'!$B:$B,'KPI1 Fleet asset'!$B4&amp;"IN")*$C$3)),0)</f>
        <v>0.86309523809523814</v>
      </c>
      <c r="N4" s="24"/>
      <c r="O4" s="26">
        <f>IFERROR((N4/(SUMIFS('KPI0 Assets reporting'!M:M,'KPI0 Assets reporting'!$B:$B,'KPI1 Fleet asset'!$B4&amp;"IN")*$C$3)),0)</f>
        <v>0</v>
      </c>
      <c r="P4" s="24"/>
      <c r="Q4" s="26">
        <f>IFERROR((P4/(SUMIFS('KPI0 Assets reporting'!N:N,'KPI0 Assets reporting'!$B:$B,'KPI1 Fleet asset'!$B4&amp;"IN")*$C$3)),0)</f>
        <v>0</v>
      </c>
      <c r="R4" s="24"/>
      <c r="S4" s="26">
        <f>IFERROR((R4/(SUMIFS('KPI0 Assets reporting'!O:O,'KPI0 Assets reporting'!$B:$B,'KPI1 Fleet asset'!$B4&amp;"IN")*$C$3)),0)</f>
        <v>0</v>
      </c>
      <c r="T4" s="24"/>
      <c r="U4" s="26">
        <f>IFERROR((T4/(SUMIFS('KPI0 Assets reporting'!P:P,'KPI0 Assets reporting'!$B:$B,'KPI1 Fleet asset'!$B4&amp;"IN")*$C$3)),0)</f>
        <v>0</v>
      </c>
      <c r="V4" s="24"/>
      <c r="W4" s="26">
        <f>IFERROR((V4/(SUMIFS('KPI0 Assets reporting'!Q:Q,'KPI0 Assets reporting'!$B:$B,'KPI1 Fleet asset'!$B4&amp;"IN")*$C$3)),0)</f>
        <v>0</v>
      </c>
      <c r="X4" s="24"/>
      <c r="Y4" s="26">
        <f>IFERROR((X4/(SUMIFS('KPI0 Assets reporting'!R:R,'KPI0 Assets reporting'!$B:$B,'KPI1 Fleet asset'!$B4&amp;"IN")*$C$3)),0)</f>
        <v>0</v>
      </c>
      <c r="Z4" s="24"/>
      <c r="AA4" s="26">
        <f>IFERROR((Z4/(SUMIFS('KPI0 Assets reporting'!S:S,'KPI0 Assets reporting'!$B:$B,'KPI1 Fleet asset'!$B4&amp;"IN")*$C$3)),0)</f>
        <v>0</v>
      </c>
      <c r="AB4" s="24"/>
      <c r="AC4" s="26">
        <f>IFERROR((AB4/(SUMIFS('KPI0 Assets reporting'!T:T,'KPI0 Assets reporting'!$B:$B,'KPI1 Fleet asset'!$B4&amp;"IN")*$C$3)),0)</f>
        <v>0</v>
      </c>
      <c r="AD4" s="24"/>
      <c r="AE4" s="26">
        <f>IFERROR((AD4/(SUMIFS('KPI0 Assets reporting'!U:U,'KPI0 Assets reporting'!$B:$B,'KPI1 Fleet asset'!$B4&amp;"IN")*$C$3)),0)</f>
        <v>0</v>
      </c>
    </row>
    <row r="5" spans="1:31" s="2" customFormat="1">
      <c r="A5" s="5" t="s">
        <v>19</v>
      </c>
      <c r="B5" s="2" t="s">
        <v>48</v>
      </c>
      <c r="C5" s="21">
        <v>8</v>
      </c>
      <c r="D5" s="24">
        <f>SUMIF('KPI0 Assets reporting'!D:D,'KPI1 Fleet asset'!B5,'KPI0 Assets reporting'!I:I)*C5</f>
        <v>912</v>
      </c>
      <c r="E5" s="26">
        <f>IFERROR((D5/
(SUMIF('KPI0 Assets reporting'!D:D,'KPI1 Fleet asset'!B5,'KPI0 Assets reporting'!I:I)
*$C$3)),0)</f>
        <v>1</v>
      </c>
      <c r="F5" s="24">
        <v>0</v>
      </c>
      <c r="G5" s="26">
        <f>IFERROR((F5/(SUMIFS('KPI0 Assets reporting'!I:I,'KPI0 Assets reporting'!$B:$B,'KPI1 Fleet asset'!$B5&amp;"IN")*$C$3)),0)</f>
        <v>0</v>
      </c>
      <c r="H5" s="24">
        <v>0</v>
      </c>
      <c r="I5" s="26">
        <f>IFERROR((H5/(SUMIFS('KPI0 Assets reporting'!J:J,'KPI0 Assets reporting'!$B:$B,'KPI1 Fleet asset'!$B5&amp;"IN")*$C$3)),0)</f>
        <v>0</v>
      </c>
      <c r="J5" s="24">
        <v>0</v>
      </c>
      <c r="K5" s="26">
        <f>IFERROR((J5/(SUMIFS('KPI0 Assets reporting'!K:K,'KPI0 Assets reporting'!$B:$B,'KPI1 Fleet asset'!$B5&amp;"IN")*$C$3)),0)</f>
        <v>0</v>
      </c>
      <c r="L5" s="24">
        <v>0</v>
      </c>
      <c r="M5" s="26">
        <f>IFERROR((L5/(SUMIFS('KPI0 Assets reporting'!L:L,'KPI0 Assets reporting'!$B:$B,'KPI1 Fleet asset'!$B5&amp;"IN")*$C$3)),0)</f>
        <v>0</v>
      </c>
      <c r="N5" s="24"/>
      <c r="O5" s="26">
        <f>IFERROR((N5/(SUMIFS('KPI0 Assets reporting'!M:M,'KPI0 Assets reporting'!$B:$B,'KPI1 Fleet asset'!$B5&amp;"IN")*$C$3)),0)</f>
        <v>0</v>
      </c>
      <c r="P5" s="24"/>
      <c r="Q5" s="26">
        <f>IFERROR((P5/(SUMIFS('KPI0 Assets reporting'!N:N,'KPI0 Assets reporting'!$B:$B,'KPI1 Fleet asset'!$B5&amp;"IN")*$C$3)),0)</f>
        <v>0</v>
      </c>
      <c r="R5" s="24"/>
      <c r="S5" s="26">
        <f>IFERROR((R5/(SUMIFS('KPI0 Assets reporting'!O:O,'KPI0 Assets reporting'!$B:$B,'KPI1 Fleet asset'!$B5&amp;"IN")*$C$3)),0)</f>
        <v>0</v>
      </c>
      <c r="T5" s="24"/>
      <c r="U5" s="26">
        <f>IFERROR((T5/(SUMIFS('KPI0 Assets reporting'!P:P,'KPI0 Assets reporting'!$B:$B,'KPI1 Fleet asset'!$B5&amp;"IN")*$C$3)),0)</f>
        <v>0</v>
      </c>
      <c r="V5" s="24"/>
      <c r="W5" s="26">
        <f>IFERROR((V5/(SUMIFS('KPI0 Assets reporting'!Q:Q,'KPI0 Assets reporting'!$B:$B,'KPI1 Fleet asset'!$B5&amp;"IN")*$C$3)),0)</f>
        <v>0</v>
      </c>
      <c r="X5" s="24"/>
      <c r="Y5" s="26">
        <f>IFERROR((X5/(SUMIFS('KPI0 Assets reporting'!R:R,'KPI0 Assets reporting'!$B:$B,'KPI1 Fleet asset'!$B5&amp;"IN")*$C$3)),0)</f>
        <v>0</v>
      </c>
      <c r="Z5" s="24"/>
      <c r="AA5" s="26">
        <f>IFERROR((Z5/(SUMIFS('KPI0 Assets reporting'!S:S,'KPI0 Assets reporting'!$B:$B,'KPI1 Fleet asset'!$B5&amp;"IN")*$C$3)),0)</f>
        <v>0</v>
      </c>
      <c r="AB5" s="24"/>
      <c r="AC5" s="26">
        <f>IFERROR((AB5/(SUMIFS('KPI0 Assets reporting'!T:T,'KPI0 Assets reporting'!$B:$B,'KPI1 Fleet asset'!$B5&amp;"IN")*$C$3)),0)</f>
        <v>0</v>
      </c>
      <c r="AD5" s="24"/>
      <c r="AE5" s="26">
        <f>IFERROR((AD5/(SUMIFS('KPI0 Assets reporting'!U:U,'KPI0 Assets reporting'!$B:$B,'KPI1 Fleet asset'!$B5&amp;"IN")*$C$3)),0)</f>
        <v>0</v>
      </c>
    </row>
    <row r="6" spans="1:31" s="2" customFormat="1">
      <c r="A6" s="5" t="s">
        <v>19</v>
      </c>
      <c r="B6" s="2" t="s">
        <v>49</v>
      </c>
      <c r="C6" s="21">
        <v>8</v>
      </c>
      <c r="D6" s="24">
        <f>SUMIF('KPI0 Assets reporting'!D:D,'KPI1 Fleet asset'!B6,'KPI0 Assets reporting'!I:I)*C6</f>
        <v>240</v>
      </c>
      <c r="E6" s="26">
        <f>IFERROR((D6/
(SUMIF('KPI0 Assets reporting'!D:D,'KPI1 Fleet asset'!B6,'KPI0 Assets reporting'!I:I)
*$C$3)),0)</f>
        <v>1</v>
      </c>
      <c r="F6" s="24">
        <v>0</v>
      </c>
      <c r="G6" s="26">
        <f>IFERROR((F6/(SUMIFS('KPI0 Assets reporting'!I:I,'KPI0 Assets reporting'!$B:$B,'KPI1 Fleet asset'!$B6&amp;"IN")*$C$3)),0)</f>
        <v>0</v>
      </c>
      <c r="H6" s="24">
        <v>0</v>
      </c>
      <c r="I6" s="26">
        <f>IFERROR((H6/(SUMIFS('KPI0 Assets reporting'!J:J,'KPI0 Assets reporting'!$B:$B,'KPI1 Fleet asset'!$B6&amp;"IN")*$C$3)),0)</f>
        <v>0</v>
      </c>
      <c r="J6" s="24">
        <v>0</v>
      </c>
      <c r="K6" s="26">
        <f>IFERROR((J6/(SUMIFS('KPI0 Assets reporting'!K:K,'KPI0 Assets reporting'!$B:$B,'KPI1 Fleet asset'!$B6&amp;"IN")*$C$3)),0)</f>
        <v>0</v>
      </c>
      <c r="L6" s="24">
        <v>0</v>
      </c>
      <c r="M6" s="26">
        <f>IFERROR((L6/(SUMIFS('KPI0 Assets reporting'!L:L,'KPI0 Assets reporting'!$B:$B,'KPI1 Fleet asset'!$B6&amp;"IN")*$C$3)),0)</f>
        <v>0</v>
      </c>
      <c r="N6" s="24"/>
      <c r="O6" s="26">
        <f>IFERROR((N6/(SUMIFS('KPI0 Assets reporting'!M:M,'KPI0 Assets reporting'!$B:$B,'KPI1 Fleet asset'!$B6&amp;"IN")*$C$3)),0)</f>
        <v>0</v>
      </c>
      <c r="P6" s="24"/>
      <c r="Q6" s="26">
        <f>IFERROR((P6/(SUMIFS('KPI0 Assets reporting'!N:N,'KPI0 Assets reporting'!$B:$B,'KPI1 Fleet asset'!$B6&amp;"IN")*$C$3)),0)</f>
        <v>0</v>
      </c>
      <c r="R6" s="24"/>
      <c r="S6" s="26">
        <f>IFERROR((R6/(SUMIFS('KPI0 Assets reporting'!O:O,'KPI0 Assets reporting'!$B:$B,'KPI1 Fleet asset'!$B6&amp;"IN")*$C$3)),0)</f>
        <v>0</v>
      </c>
      <c r="T6" s="24"/>
      <c r="U6" s="26">
        <f>IFERROR((T6/(SUMIFS('KPI0 Assets reporting'!P:P,'KPI0 Assets reporting'!$B:$B,'KPI1 Fleet asset'!$B6&amp;"IN")*$C$3)),0)</f>
        <v>0</v>
      </c>
      <c r="V6" s="24"/>
      <c r="W6" s="26">
        <f>IFERROR((V6/(SUMIFS('KPI0 Assets reporting'!Q:Q,'KPI0 Assets reporting'!$B:$B,'KPI1 Fleet asset'!$B6&amp;"IN")*$C$3)),0)</f>
        <v>0</v>
      </c>
      <c r="X6" s="24"/>
      <c r="Y6" s="26">
        <f>IFERROR((X6/(SUMIFS('KPI0 Assets reporting'!R:R,'KPI0 Assets reporting'!$B:$B,'KPI1 Fleet asset'!$B6&amp;"IN")*$C$3)),0)</f>
        <v>0</v>
      </c>
      <c r="Z6" s="24"/>
      <c r="AA6" s="26">
        <f>IFERROR((Z6/(SUMIFS('KPI0 Assets reporting'!S:S,'KPI0 Assets reporting'!$B:$B,'KPI1 Fleet asset'!$B6&amp;"IN")*$C$3)),0)</f>
        <v>0</v>
      </c>
      <c r="AB6" s="24"/>
      <c r="AC6" s="26">
        <f>IFERROR((AB6/(SUMIFS('KPI0 Assets reporting'!T:T,'KPI0 Assets reporting'!$B:$B,'KPI1 Fleet asset'!$B6&amp;"IN")*$C$3)),0)</f>
        <v>0</v>
      </c>
      <c r="AD6" s="24"/>
      <c r="AE6" s="26">
        <f>IFERROR((AD6/(SUMIFS('KPI0 Assets reporting'!U:U,'KPI0 Assets reporting'!$B:$B,'KPI1 Fleet asset'!$B6&amp;"IN")*$C$3)),0)</f>
        <v>0</v>
      </c>
    </row>
    <row r="7" spans="1:31" s="2" customFormat="1">
      <c r="A7" s="5" t="s">
        <v>20</v>
      </c>
      <c r="B7" s="2" t="s">
        <v>60</v>
      </c>
      <c r="C7" s="21">
        <v>8</v>
      </c>
      <c r="D7" s="24">
        <f>SUMIF('KPI0 Assets reporting'!D:D,'KPI1 Fleet asset'!B7,'KPI0 Assets reporting'!I:I)*C7</f>
        <v>200</v>
      </c>
      <c r="E7" s="26">
        <f>IFERROR((D7/
(SUMIF('KPI0 Assets reporting'!D:D,'KPI1 Fleet asset'!B7,'KPI0 Assets reporting'!I:I)
*$C$3)),0)</f>
        <v>1</v>
      </c>
      <c r="F7" s="24">
        <v>174</v>
      </c>
      <c r="G7" s="26">
        <f>IFERROR((F7/(SUMIFS('KPI0 Assets reporting'!I:I,'KPI0 Assets reporting'!$B:$B,'KPI1 Fleet asset'!$B7&amp;"IN")*$C$3)),0)</f>
        <v>0.87</v>
      </c>
      <c r="H7" s="24">
        <v>174</v>
      </c>
      <c r="I7" s="26">
        <f>IFERROR((H7/(SUMIFS('KPI0 Assets reporting'!J:J,'KPI0 Assets reporting'!$B:$B,'KPI1 Fleet asset'!$B7&amp;"IN")*$C$3)),0)</f>
        <v>0.87</v>
      </c>
      <c r="J7" s="24">
        <v>174</v>
      </c>
      <c r="K7" s="26">
        <f>IFERROR((J7/(SUMIFS('KPI0 Assets reporting'!K:K,'KPI0 Assets reporting'!$B:$B,'KPI1 Fleet asset'!$B7&amp;"IN")*$C$3)),0)</f>
        <v>0.87</v>
      </c>
      <c r="L7" s="24">
        <v>174</v>
      </c>
      <c r="M7" s="26">
        <f>IFERROR((L7/(SUMIFS('KPI0 Assets reporting'!L:L,'KPI0 Assets reporting'!$B:$B,'KPI1 Fleet asset'!$B7&amp;"IN")*$C$3)),0)</f>
        <v>0.87</v>
      </c>
      <c r="N7" s="24"/>
      <c r="O7" s="26">
        <f>IFERROR((N7/(SUMIFS('KPI0 Assets reporting'!M:M,'KPI0 Assets reporting'!$B:$B,'KPI1 Fleet asset'!$B7&amp;"IN")*$C$3)),0)</f>
        <v>0</v>
      </c>
      <c r="P7" s="24"/>
      <c r="Q7" s="26">
        <f>IFERROR((P7/(SUMIFS('KPI0 Assets reporting'!N:N,'KPI0 Assets reporting'!$B:$B,'KPI1 Fleet asset'!$B7&amp;"IN")*$C$3)),0)</f>
        <v>0</v>
      </c>
      <c r="R7" s="24"/>
      <c r="S7" s="26">
        <f>IFERROR((R7/(SUMIFS('KPI0 Assets reporting'!O:O,'KPI0 Assets reporting'!$B:$B,'KPI1 Fleet asset'!$B7&amp;"IN")*$C$3)),0)</f>
        <v>0</v>
      </c>
      <c r="T7" s="24"/>
      <c r="U7" s="26">
        <f>IFERROR((T7/(SUMIFS('KPI0 Assets reporting'!P:P,'KPI0 Assets reporting'!$B:$B,'KPI1 Fleet asset'!$B7&amp;"IN")*$C$3)),0)</f>
        <v>0</v>
      </c>
      <c r="V7" s="24"/>
      <c r="W7" s="26">
        <f>IFERROR((V7/(SUMIFS('KPI0 Assets reporting'!Q:Q,'KPI0 Assets reporting'!$B:$B,'KPI1 Fleet asset'!$B7&amp;"IN")*$C$3)),0)</f>
        <v>0</v>
      </c>
      <c r="X7" s="24"/>
      <c r="Y7" s="26">
        <f>IFERROR((X7/(SUMIFS('KPI0 Assets reporting'!R:R,'KPI0 Assets reporting'!$B:$B,'KPI1 Fleet asset'!$B7&amp;"IN")*$C$3)),0)</f>
        <v>0</v>
      </c>
      <c r="Z7" s="24"/>
      <c r="AA7" s="26">
        <f>IFERROR((Z7/(SUMIFS('KPI0 Assets reporting'!S:S,'KPI0 Assets reporting'!$B:$B,'KPI1 Fleet asset'!$B7&amp;"IN")*$C$3)),0)</f>
        <v>0</v>
      </c>
      <c r="AB7" s="24"/>
      <c r="AC7" s="26">
        <f>IFERROR((AB7/(SUMIFS('KPI0 Assets reporting'!T:T,'KPI0 Assets reporting'!$B:$B,'KPI1 Fleet asset'!$B7&amp;"IN")*$C$3)),0)</f>
        <v>0</v>
      </c>
      <c r="AD7" s="24"/>
      <c r="AE7" s="26">
        <f>IFERROR((AD7/(SUMIFS('KPI0 Assets reporting'!U:U,'KPI0 Assets reporting'!$B:$B,'KPI1 Fleet asset'!$B7&amp;"IN")*$C$3)),0)</f>
        <v>0</v>
      </c>
    </row>
    <row r="8" spans="1:31" s="2" customFormat="1">
      <c r="A8" s="5" t="s">
        <v>17</v>
      </c>
      <c r="B8" s="2" t="s">
        <v>23</v>
      </c>
      <c r="C8" s="21">
        <v>8</v>
      </c>
      <c r="D8" s="24">
        <f>SUMIF('KPI0 Assets reporting'!D:D,'KPI1 Fleet asset'!B8,'KPI0 Assets reporting'!I:I)*C8</f>
        <v>976</v>
      </c>
      <c r="E8" s="26">
        <f>IFERROR((D8/
(SUMIF('KPI0 Assets reporting'!D:D,'KPI1 Fleet asset'!B8,'KPI0 Assets reporting'!I:I)
*$C$3)),0)</f>
        <v>1</v>
      </c>
      <c r="F8" s="24">
        <v>38</v>
      </c>
      <c r="G8" s="26">
        <f>IFERROR((F8/(SUMIFS('KPI0 Assets reporting'!I:I,'KPI0 Assets reporting'!$B:$B,'KPI1 Fleet asset'!$B8&amp;"IN")*$C$3)),0)</f>
        <v>0.59375</v>
      </c>
      <c r="H8" s="24">
        <v>43</v>
      </c>
      <c r="I8" s="26">
        <f>IFERROR((H8/(SUMIFS('KPI0 Assets reporting'!J:J,'KPI0 Assets reporting'!$B:$B,'KPI1 Fleet asset'!$B8&amp;"IN")*$C$3)),0)</f>
        <v>0.671875</v>
      </c>
      <c r="J8" s="24">
        <v>64</v>
      </c>
      <c r="K8" s="26">
        <f>IFERROR((J8/(SUMIFS('KPI0 Assets reporting'!K:K,'KPI0 Assets reporting'!$B:$B,'KPI1 Fleet asset'!$B8&amp;"IN")*$C$3)),0)</f>
        <v>1</v>
      </c>
      <c r="L8" s="24">
        <v>64</v>
      </c>
      <c r="M8" s="26">
        <f>IFERROR((L8/(SUMIFS('KPI0 Assets reporting'!L:L,'KPI0 Assets reporting'!$B:$B,'KPI1 Fleet asset'!$B8&amp;"IN")*$C$3)),0)</f>
        <v>1</v>
      </c>
      <c r="N8" s="24"/>
      <c r="O8" s="26">
        <f>IFERROR((N8/(SUMIFS('KPI0 Assets reporting'!M:M,'KPI0 Assets reporting'!$B:$B,'KPI1 Fleet asset'!$B8&amp;"IN")*$C$3)),0)</f>
        <v>0</v>
      </c>
      <c r="P8" s="24"/>
      <c r="Q8" s="26">
        <f>IFERROR((P8/(SUMIFS('KPI0 Assets reporting'!N:N,'KPI0 Assets reporting'!$B:$B,'KPI1 Fleet asset'!$B8&amp;"IN")*$C$3)),0)</f>
        <v>0</v>
      </c>
      <c r="R8" s="24"/>
      <c r="S8" s="26">
        <f>IFERROR((R8/(SUMIFS('KPI0 Assets reporting'!O:O,'KPI0 Assets reporting'!$B:$B,'KPI1 Fleet asset'!$B8&amp;"IN")*$C$3)),0)</f>
        <v>0</v>
      </c>
      <c r="T8" s="24"/>
      <c r="U8" s="26">
        <f>IFERROR((T8/(SUMIFS('KPI0 Assets reporting'!P:P,'KPI0 Assets reporting'!$B:$B,'KPI1 Fleet asset'!$B8&amp;"IN")*$C$3)),0)</f>
        <v>0</v>
      </c>
      <c r="V8" s="24"/>
      <c r="W8" s="26">
        <f>IFERROR((V8/(SUMIFS('KPI0 Assets reporting'!Q:Q,'KPI0 Assets reporting'!$B:$B,'KPI1 Fleet asset'!$B8&amp;"IN")*$C$3)),0)</f>
        <v>0</v>
      </c>
      <c r="X8" s="24"/>
      <c r="Y8" s="26">
        <f>IFERROR((X8/(SUMIFS('KPI0 Assets reporting'!R:R,'KPI0 Assets reporting'!$B:$B,'KPI1 Fleet asset'!$B8&amp;"IN")*$C$3)),0)</f>
        <v>0</v>
      </c>
      <c r="Z8" s="24"/>
      <c r="AA8" s="26">
        <f>IFERROR((Z8/(SUMIFS('KPI0 Assets reporting'!S:S,'KPI0 Assets reporting'!$B:$B,'KPI1 Fleet asset'!$B8&amp;"IN")*$C$3)),0)</f>
        <v>0</v>
      </c>
      <c r="AB8" s="24"/>
      <c r="AC8" s="26">
        <f>IFERROR((AB8/(SUMIFS('KPI0 Assets reporting'!T:T,'KPI0 Assets reporting'!$B:$B,'KPI1 Fleet asset'!$B8&amp;"IN")*$C$3)),0)</f>
        <v>0</v>
      </c>
      <c r="AD8" s="24"/>
      <c r="AE8" s="26">
        <f>IFERROR((AD8/(SUMIFS('KPI0 Assets reporting'!U:U,'KPI0 Assets reporting'!$B:$B,'KPI1 Fleet asset'!$B8&amp;"IN")*$C$3)),0)</f>
        <v>0</v>
      </c>
    </row>
    <row r="9" spans="1:31" s="2" customFormat="1">
      <c r="A9" s="5" t="s">
        <v>20</v>
      </c>
      <c r="B9" s="2" t="s">
        <v>61</v>
      </c>
      <c r="C9" s="21">
        <v>8</v>
      </c>
      <c r="D9" s="24">
        <f>SUMIF('KPI0 Assets reporting'!D:D,'KPI1 Fleet asset'!B9,'KPI0 Assets reporting'!I:I)*C9</f>
        <v>1224</v>
      </c>
      <c r="E9" s="26">
        <f>IFERROR((D9/
(SUMIF('KPI0 Assets reporting'!D:D,'KPI1 Fleet asset'!B9,'KPI0 Assets reporting'!I:I)
*$C$3)),0)</f>
        <v>1</v>
      </c>
      <c r="F9" s="24">
        <v>93</v>
      </c>
      <c r="G9" s="26">
        <f>IFERROR((F9/(SUMIFS('KPI0 Assets reporting'!I:I,'KPI0 Assets reporting'!$B:$B,'KPI1 Fleet asset'!$B9&amp;"IN")*$C$3)),0)</f>
        <v>0.64583333333333337</v>
      </c>
      <c r="H9" s="24">
        <v>93</v>
      </c>
      <c r="I9" s="26">
        <f>IFERROR((H9/(SUMIFS('KPI0 Assets reporting'!J:J,'KPI0 Assets reporting'!$B:$B,'KPI1 Fleet asset'!$B9&amp;"IN")*$C$3)),0)</f>
        <v>0.64583333333333337</v>
      </c>
      <c r="J9" s="24">
        <v>93</v>
      </c>
      <c r="K9" s="26">
        <f>IFERROR((J9/(SUMIFS('KPI0 Assets reporting'!K:K,'KPI0 Assets reporting'!$B:$B,'KPI1 Fleet asset'!$B9&amp;"IN")*$C$3)),0)</f>
        <v>0.64583333333333337</v>
      </c>
      <c r="L9" s="24">
        <v>95</v>
      </c>
      <c r="M9" s="26">
        <f>IFERROR((L9/(SUMIFS('KPI0 Assets reporting'!L:L,'KPI0 Assets reporting'!$B:$B,'KPI1 Fleet asset'!$B9&amp;"IN")*$C$3)),0)</f>
        <v>0.65972222222222221</v>
      </c>
      <c r="N9" s="24"/>
      <c r="O9" s="26">
        <f>IFERROR((N9/(SUMIFS('KPI0 Assets reporting'!M:M,'KPI0 Assets reporting'!$B:$B,'KPI1 Fleet asset'!$B9&amp;"IN")*$C$3)),0)</f>
        <v>0</v>
      </c>
      <c r="P9" s="24"/>
      <c r="Q9" s="26">
        <f>IFERROR((P9/(SUMIFS('KPI0 Assets reporting'!N:N,'KPI0 Assets reporting'!$B:$B,'KPI1 Fleet asset'!$B9&amp;"IN")*$C$3)),0)</f>
        <v>0</v>
      </c>
      <c r="R9" s="24"/>
      <c r="S9" s="26">
        <f>IFERROR((R9/(SUMIFS('KPI0 Assets reporting'!O:O,'KPI0 Assets reporting'!$B:$B,'KPI1 Fleet asset'!$B9&amp;"IN")*$C$3)),0)</f>
        <v>0</v>
      </c>
      <c r="T9" s="24"/>
      <c r="U9" s="26">
        <f>IFERROR((T9/(SUMIFS('KPI0 Assets reporting'!P:P,'KPI0 Assets reporting'!$B:$B,'KPI1 Fleet asset'!$B9&amp;"IN")*$C$3)),0)</f>
        <v>0</v>
      </c>
      <c r="V9" s="24"/>
      <c r="W9" s="26">
        <f>IFERROR((V9/(SUMIFS('KPI0 Assets reporting'!Q:Q,'KPI0 Assets reporting'!$B:$B,'KPI1 Fleet asset'!$B9&amp;"IN")*$C$3)),0)</f>
        <v>0</v>
      </c>
      <c r="X9" s="24"/>
      <c r="Y9" s="26">
        <f>IFERROR((X9/(SUMIFS('KPI0 Assets reporting'!R:R,'KPI0 Assets reporting'!$B:$B,'KPI1 Fleet asset'!$B9&amp;"IN")*$C$3)),0)</f>
        <v>0</v>
      </c>
      <c r="Z9" s="24"/>
      <c r="AA9" s="26">
        <f>IFERROR((Z9/(SUMIFS('KPI0 Assets reporting'!S:S,'KPI0 Assets reporting'!$B:$B,'KPI1 Fleet asset'!$B9&amp;"IN")*$C$3)),0)</f>
        <v>0</v>
      </c>
      <c r="AB9" s="24"/>
      <c r="AC9" s="26">
        <f>IFERROR((AB9/(SUMIFS('KPI0 Assets reporting'!T:T,'KPI0 Assets reporting'!$B:$B,'KPI1 Fleet asset'!$B9&amp;"IN")*$C$3)),0)</f>
        <v>0</v>
      </c>
      <c r="AD9" s="24"/>
      <c r="AE9" s="26">
        <f>IFERROR((AD9/(SUMIFS('KPI0 Assets reporting'!U:U,'KPI0 Assets reporting'!$B:$B,'KPI1 Fleet asset'!$B9&amp;"IN")*$C$3)),0)</f>
        <v>0</v>
      </c>
    </row>
    <row r="10" spans="1:31" s="2" customFormat="1">
      <c r="A10" s="5" t="s">
        <v>20</v>
      </c>
      <c r="B10" s="2" t="s">
        <v>62</v>
      </c>
      <c r="C10" s="21">
        <v>8</v>
      </c>
      <c r="D10" s="24">
        <f>SUMIF('KPI0 Assets reporting'!D:D,'KPI1 Fleet asset'!B10,'KPI0 Assets reporting'!I:I)*C10</f>
        <v>248</v>
      </c>
      <c r="E10" s="26">
        <f>IFERROR((D10/
(SUMIF('KPI0 Assets reporting'!D:D,'KPI1 Fleet asset'!B10,'KPI0 Assets reporting'!I:I)
*$C$3)),0)</f>
        <v>1</v>
      </c>
      <c r="F10" s="24">
        <v>135</v>
      </c>
      <c r="G10" s="26">
        <f>IFERROR((F10/(SUMIFS('KPI0 Assets reporting'!I:I,'KPI0 Assets reporting'!$B:$B,'KPI1 Fleet asset'!$B10&amp;"IN")*$C$3)),0)</f>
        <v>1.2980769230769231</v>
      </c>
      <c r="H10" s="24">
        <v>161</v>
      </c>
      <c r="I10" s="26">
        <f>IFERROR((H10/(SUMIFS('KPI0 Assets reporting'!J:J,'KPI0 Assets reporting'!$B:$B,'KPI1 Fleet asset'!$B10&amp;"IN")*$C$3)),0)</f>
        <v>0.80500000000000005</v>
      </c>
      <c r="J10" s="24">
        <v>221</v>
      </c>
      <c r="K10" s="26">
        <f>IFERROR((J10/(SUMIFS('KPI0 Assets reporting'!K:K,'KPI0 Assets reporting'!$B:$B,'KPI1 Fleet asset'!$B10&amp;"IN")*$C$3)),0)</f>
        <v>0.69062500000000004</v>
      </c>
      <c r="L10" s="24">
        <v>221</v>
      </c>
      <c r="M10" s="26">
        <f>IFERROR((L10/(SUMIFS('KPI0 Assets reporting'!L:L,'KPI0 Assets reporting'!$B:$B,'KPI1 Fleet asset'!$B10&amp;"IN")*$C$3)),0)</f>
        <v>0.69062500000000004</v>
      </c>
      <c r="N10" s="24"/>
      <c r="O10" s="26">
        <f>IFERROR((N10/(SUMIFS('KPI0 Assets reporting'!M:M,'KPI0 Assets reporting'!$B:$B,'KPI1 Fleet asset'!$B10&amp;"IN")*$C$3)),0)</f>
        <v>0</v>
      </c>
      <c r="P10" s="24"/>
      <c r="Q10" s="26">
        <f>IFERROR((P10/(SUMIFS('KPI0 Assets reporting'!N:N,'KPI0 Assets reporting'!$B:$B,'KPI1 Fleet asset'!$B10&amp;"IN")*$C$3)),0)</f>
        <v>0</v>
      </c>
      <c r="R10" s="24"/>
      <c r="S10" s="26">
        <f>IFERROR((R10/(SUMIFS('KPI0 Assets reporting'!O:O,'KPI0 Assets reporting'!$B:$B,'KPI1 Fleet asset'!$B10&amp;"IN")*$C$3)),0)</f>
        <v>0</v>
      </c>
      <c r="T10" s="24"/>
      <c r="U10" s="26">
        <f>IFERROR((T10/(SUMIFS('KPI0 Assets reporting'!P:P,'KPI0 Assets reporting'!$B:$B,'KPI1 Fleet asset'!$B10&amp;"IN")*$C$3)),0)</f>
        <v>0</v>
      </c>
      <c r="V10" s="24"/>
      <c r="W10" s="26">
        <f>IFERROR((V10/(SUMIFS('KPI0 Assets reporting'!Q:Q,'KPI0 Assets reporting'!$B:$B,'KPI1 Fleet asset'!$B10&amp;"IN")*$C$3)),0)</f>
        <v>0</v>
      </c>
      <c r="X10" s="24"/>
      <c r="Y10" s="26">
        <f>IFERROR((X10/(SUMIFS('KPI0 Assets reporting'!R:R,'KPI0 Assets reporting'!$B:$B,'KPI1 Fleet asset'!$B10&amp;"IN")*$C$3)),0)</f>
        <v>0</v>
      </c>
      <c r="Z10" s="24"/>
      <c r="AA10" s="26">
        <f>IFERROR((Z10/(SUMIFS('KPI0 Assets reporting'!S:S,'KPI0 Assets reporting'!$B:$B,'KPI1 Fleet asset'!$B10&amp;"IN")*$C$3)),0)</f>
        <v>0</v>
      </c>
      <c r="AB10" s="24"/>
      <c r="AC10" s="26">
        <f>IFERROR((AB10/(SUMIFS('KPI0 Assets reporting'!T:T,'KPI0 Assets reporting'!$B:$B,'KPI1 Fleet asset'!$B10&amp;"IN")*$C$3)),0)</f>
        <v>0</v>
      </c>
      <c r="AD10" s="24"/>
      <c r="AE10" s="26">
        <f>IFERROR((AD10/(SUMIFS('KPI0 Assets reporting'!U:U,'KPI0 Assets reporting'!$B:$B,'KPI1 Fleet asset'!$B10&amp;"IN")*$C$3)),0)</f>
        <v>0</v>
      </c>
    </row>
    <row r="11" spans="1:31" s="2" customFormat="1">
      <c r="A11" s="5" t="s">
        <v>17</v>
      </c>
      <c r="B11" s="2" t="s">
        <v>24</v>
      </c>
      <c r="C11" s="21">
        <v>8</v>
      </c>
      <c r="D11" s="24">
        <f>SUMIF('KPI0 Assets reporting'!D:D,'KPI1 Fleet asset'!B11,'KPI0 Assets reporting'!I:I)*C11</f>
        <v>40</v>
      </c>
      <c r="E11" s="26">
        <f>IFERROR((D11/
(SUMIF('KPI0 Assets reporting'!D:D,'KPI1 Fleet asset'!B11,'KPI0 Assets reporting'!I:I)
*$C$3)),0)</f>
        <v>1</v>
      </c>
      <c r="F11" s="24">
        <v>34</v>
      </c>
      <c r="G11" s="26">
        <f>IFERROR((F11/(SUMIFS('KPI0 Assets reporting'!I:I,'KPI0 Assets reporting'!$B:$B,'KPI1 Fleet asset'!$B11&amp;"IN")*$C$3)),0)</f>
        <v>0.85</v>
      </c>
      <c r="H11" s="24">
        <v>34</v>
      </c>
      <c r="I11" s="26">
        <f>IFERROR((H11/(SUMIFS('KPI0 Assets reporting'!J:J,'KPI0 Assets reporting'!$B:$B,'KPI1 Fleet asset'!$B11&amp;"IN")*$C$3)),0)</f>
        <v>0.85</v>
      </c>
      <c r="J11" s="24">
        <v>40</v>
      </c>
      <c r="K11" s="26">
        <f>IFERROR((J11/(SUMIFS('KPI0 Assets reporting'!K:K,'KPI0 Assets reporting'!$B:$B,'KPI1 Fleet asset'!$B11&amp;"IN")*$C$3)),0)</f>
        <v>1</v>
      </c>
      <c r="L11" s="24">
        <v>40</v>
      </c>
      <c r="M11" s="26">
        <f>IFERROR((L11/(SUMIFS('KPI0 Assets reporting'!L:L,'KPI0 Assets reporting'!$B:$B,'KPI1 Fleet asset'!$B11&amp;"IN")*$C$3)),0)</f>
        <v>1</v>
      </c>
      <c r="N11" s="24"/>
      <c r="O11" s="26">
        <f>IFERROR((N11/(SUMIFS('KPI0 Assets reporting'!M:M,'KPI0 Assets reporting'!$B:$B,'KPI1 Fleet asset'!$B11&amp;"IN")*$C$3)),0)</f>
        <v>0</v>
      </c>
      <c r="P11" s="24"/>
      <c r="Q11" s="26">
        <f>IFERROR((P11/(SUMIFS('KPI0 Assets reporting'!N:N,'KPI0 Assets reporting'!$B:$B,'KPI1 Fleet asset'!$B11&amp;"IN")*$C$3)),0)</f>
        <v>0</v>
      </c>
      <c r="R11" s="24"/>
      <c r="S11" s="26">
        <f>IFERROR((R11/(SUMIFS('KPI0 Assets reporting'!O:O,'KPI0 Assets reporting'!$B:$B,'KPI1 Fleet asset'!$B11&amp;"IN")*$C$3)),0)</f>
        <v>0</v>
      </c>
      <c r="T11" s="24"/>
      <c r="U11" s="26">
        <f>IFERROR((T11/(SUMIFS('KPI0 Assets reporting'!P:P,'KPI0 Assets reporting'!$B:$B,'KPI1 Fleet asset'!$B11&amp;"IN")*$C$3)),0)</f>
        <v>0</v>
      </c>
      <c r="V11" s="24"/>
      <c r="W11" s="26">
        <f>IFERROR((V11/(SUMIFS('KPI0 Assets reporting'!Q:Q,'KPI0 Assets reporting'!$B:$B,'KPI1 Fleet asset'!$B11&amp;"IN")*$C$3)),0)</f>
        <v>0</v>
      </c>
      <c r="X11" s="24"/>
      <c r="Y11" s="26">
        <f>IFERROR((X11/(SUMIFS('KPI0 Assets reporting'!R:R,'KPI0 Assets reporting'!$B:$B,'KPI1 Fleet asset'!$B11&amp;"IN")*$C$3)),0)</f>
        <v>0</v>
      </c>
      <c r="Z11" s="24"/>
      <c r="AA11" s="26">
        <f>IFERROR((Z11/(SUMIFS('KPI0 Assets reporting'!S:S,'KPI0 Assets reporting'!$B:$B,'KPI1 Fleet asset'!$B11&amp;"IN")*$C$3)),0)</f>
        <v>0</v>
      </c>
      <c r="AB11" s="24"/>
      <c r="AC11" s="26">
        <f>IFERROR((AB11/(SUMIFS('KPI0 Assets reporting'!T:T,'KPI0 Assets reporting'!$B:$B,'KPI1 Fleet asset'!$B11&amp;"IN")*$C$3)),0)</f>
        <v>0</v>
      </c>
      <c r="AD11" s="24"/>
      <c r="AE11" s="26">
        <f>IFERROR((AD11/(SUMIFS('KPI0 Assets reporting'!U:U,'KPI0 Assets reporting'!$B:$B,'KPI1 Fleet asset'!$B11&amp;"IN")*$C$3)),0)</f>
        <v>0</v>
      </c>
    </row>
    <row r="12" spans="1:31" s="2" customFormat="1">
      <c r="A12" s="5" t="s">
        <v>19</v>
      </c>
      <c r="B12" s="2" t="s">
        <v>25</v>
      </c>
      <c r="C12" s="21">
        <v>8</v>
      </c>
      <c r="D12" s="24">
        <f>SUMIF('KPI0 Assets reporting'!D:D,'KPI1 Fleet asset'!B12,'KPI0 Assets reporting'!I:I)*C12</f>
        <v>0</v>
      </c>
      <c r="E12" s="26">
        <f>IFERROR((D12/
(SUMIF('KPI0 Assets reporting'!D:D,'KPI1 Fleet asset'!B12,'KPI0 Assets reporting'!I:I)
*$C$3)),0)</f>
        <v>0</v>
      </c>
      <c r="F12" s="24">
        <v>0</v>
      </c>
      <c r="G12" s="26">
        <f>IFERROR((F12/(SUMIFS('KPI0 Assets reporting'!I:I,'KPI0 Assets reporting'!$B:$B,'KPI1 Fleet asset'!$B12&amp;"IN")*$C$3)),0)</f>
        <v>0</v>
      </c>
      <c r="H12" s="24">
        <v>0</v>
      </c>
      <c r="I12" s="26">
        <f>IFERROR((H12/(SUMIFS('KPI0 Assets reporting'!J:J,'KPI0 Assets reporting'!$B:$B,'KPI1 Fleet asset'!$B12&amp;"IN")*$C$3)),0)</f>
        <v>0</v>
      </c>
      <c r="J12" s="24">
        <v>0</v>
      </c>
      <c r="K12" s="26">
        <f>IFERROR((J12/(SUMIFS('KPI0 Assets reporting'!K:K,'KPI0 Assets reporting'!$B:$B,'KPI1 Fleet asset'!$B12&amp;"IN")*$C$3)),0)</f>
        <v>0</v>
      </c>
      <c r="L12" s="24">
        <v>0</v>
      </c>
      <c r="M12" s="26">
        <f>IFERROR((L12/(SUMIFS('KPI0 Assets reporting'!L:L,'KPI0 Assets reporting'!$B:$B,'KPI1 Fleet asset'!$B12&amp;"IN")*$C$3)),0)</f>
        <v>0</v>
      </c>
      <c r="N12" s="24"/>
      <c r="O12" s="26">
        <f>IFERROR((N12/(SUMIFS('KPI0 Assets reporting'!M:M,'KPI0 Assets reporting'!$B:$B,'KPI1 Fleet asset'!$B12&amp;"IN")*$C$3)),0)</f>
        <v>0</v>
      </c>
      <c r="P12" s="24"/>
      <c r="Q12" s="26">
        <f>IFERROR((P12/(SUMIFS('KPI0 Assets reporting'!N:N,'KPI0 Assets reporting'!$B:$B,'KPI1 Fleet asset'!$B12&amp;"IN")*$C$3)),0)</f>
        <v>0</v>
      </c>
      <c r="R12" s="24"/>
      <c r="S12" s="26">
        <f>IFERROR((R12/(SUMIFS('KPI0 Assets reporting'!O:O,'KPI0 Assets reporting'!$B:$B,'KPI1 Fleet asset'!$B12&amp;"IN")*$C$3)),0)</f>
        <v>0</v>
      </c>
      <c r="T12" s="24"/>
      <c r="U12" s="26">
        <f>IFERROR((T12/(SUMIFS('KPI0 Assets reporting'!P:P,'KPI0 Assets reporting'!$B:$B,'KPI1 Fleet asset'!$B12&amp;"IN")*$C$3)),0)</f>
        <v>0</v>
      </c>
      <c r="V12" s="24"/>
      <c r="W12" s="26">
        <f>IFERROR((V12/(SUMIFS('KPI0 Assets reporting'!Q:Q,'KPI0 Assets reporting'!$B:$B,'KPI1 Fleet asset'!$B12&amp;"IN")*$C$3)),0)</f>
        <v>0</v>
      </c>
      <c r="X12" s="24"/>
      <c r="Y12" s="26">
        <f>IFERROR((X12/(SUMIFS('KPI0 Assets reporting'!R:R,'KPI0 Assets reporting'!$B:$B,'KPI1 Fleet asset'!$B12&amp;"IN")*$C$3)),0)</f>
        <v>0</v>
      </c>
      <c r="Z12" s="24"/>
      <c r="AA12" s="26">
        <f>IFERROR((Z12/(SUMIFS('KPI0 Assets reporting'!S:S,'KPI0 Assets reporting'!$B:$B,'KPI1 Fleet asset'!$B12&amp;"IN")*$C$3)),0)</f>
        <v>0</v>
      </c>
      <c r="AB12" s="24"/>
      <c r="AC12" s="26">
        <f>IFERROR((AB12/(SUMIFS('KPI0 Assets reporting'!T:T,'KPI0 Assets reporting'!$B:$B,'KPI1 Fleet asset'!$B12&amp;"IN")*$C$3)),0)</f>
        <v>0</v>
      </c>
      <c r="AD12" s="24"/>
      <c r="AE12" s="26">
        <f>IFERROR((AD12/(SUMIFS('KPI0 Assets reporting'!U:U,'KPI0 Assets reporting'!$B:$B,'KPI1 Fleet asset'!$B12&amp;"IN")*$C$3)),0)</f>
        <v>0</v>
      </c>
    </row>
    <row r="13" spans="1:31" s="2" customFormat="1">
      <c r="A13" s="5" t="s">
        <v>19</v>
      </c>
      <c r="B13" s="2" t="s">
        <v>50</v>
      </c>
      <c r="C13" s="21">
        <v>8</v>
      </c>
      <c r="D13" s="24">
        <f>SUMIF('KPI0 Assets reporting'!D:D,'KPI1 Fleet asset'!B13,'KPI0 Assets reporting'!I:I)*C13</f>
        <v>96</v>
      </c>
      <c r="E13" s="26">
        <f>IFERROR((D13/
(SUMIF('KPI0 Assets reporting'!D:D,'KPI1 Fleet asset'!B13,'KPI0 Assets reporting'!I:I)
*$C$3)),0)</f>
        <v>1</v>
      </c>
      <c r="F13" s="24">
        <v>21</v>
      </c>
      <c r="G13" s="26">
        <f>IFERROR((F13/(SUMIFS('KPI0 Assets reporting'!I:I,'KPI0 Assets reporting'!$B:$B,'KPI1 Fleet asset'!$B13&amp;"IN")*$C$3)),0)</f>
        <v>0.875</v>
      </c>
      <c r="H13" s="24">
        <v>21</v>
      </c>
      <c r="I13" s="26">
        <f>IFERROR((H13/(SUMIFS('KPI0 Assets reporting'!J:J,'KPI0 Assets reporting'!$B:$B,'KPI1 Fleet asset'!$B13&amp;"IN")*$C$3)),0)</f>
        <v>0.875</v>
      </c>
      <c r="J13" s="24">
        <v>25</v>
      </c>
      <c r="K13" s="26">
        <f>IFERROR((J13/(SUMIFS('KPI0 Assets reporting'!K:K,'KPI0 Assets reporting'!$B:$B,'KPI1 Fleet asset'!$B13&amp;"IN")*$C$3)),0)</f>
        <v>0.78125</v>
      </c>
      <c r="L13" s="24">
        <v>31</v>
      </c>
      <c r="M13" s="26">
        <f>IFERROR((L13/(SUMIFS('KPI0 Assets reporting'!L:L,'KPI0 Assets reporting'!$B:$B,'KPI1 Fleet asset'!$B13&amp;"IN")*$C$3)),0)</f>
        <v>0.77500000000000002</v>
      </c>
      <c r="N13" s="24"/>
      <c r="O13" s="26">
        <f>IFERROR((N13/(SUMIFS('KPI0 Assets reporting'!M:M,'KPI0 Assets reporting'!$B:$B,'KPI1 Fleet asset'!$B13&amp;"IN")*$C$3)),0)</f>
        <v>0</v>
      </c>
      <c r="P13" s="24"/>
      <c r="Q13" s="26">
        <f>IFERROR((P13/(SUMIFS('KPI0 Assets reporting'!N:N,'KPI0 Assets reporting'!$B:$B,'KPI1 Fleet asset'!$B13&amp;"IN")*$C$3)),0)</f>
        <v>0</v>
      </c>
      <c r="R13" s="24"/>
      <c r="S13" s="26">
        <f>IFERROR((R13/(SUMIFS('KPI0 Assets reporting'!O:O,'KPI0 Assets reporting'!$B:$B,'KPI1 Fleet asset'!$B13&amp;"IN")*$C$3)),0)</f>
        <v>0</v>
      </c>
      <c r="T13" s="24"/>
      <c r="U13" s="26">
        <f>IFERROR((T13/(SUMIFS('KPI0 Assets reporting'!P:P,'KPI0 Assets reporting'!$B:$B,'KPI1 Fleet asset'!$B13&amp;"IN")*$C$3)),0)</f>
        <v>0</v>
      </c>
      <c r="V13" s="24"/>
      <c r="W13" s="26">
        <f>IFERROR((V13/(SUMIFS('KPI0 Assets reporting'!Q:Q,'KPI0 Assets reporting'!$B:$B,'KPI1 Fleet asset'!$B13&amp;"IN")*$C$3)),0)</f>
        <v>0</v>
      </c>
      <c r="X13" s="24"/>
      <c r="Y13" s="26">
        <f>IFERROR((X13/(SUMIFS('KPI0 Assets reporting'!R:R,'KPI0 Assets reporting'!$B:$B,'KPI1 Fleet asset'!$B13&amp;"IN")*$C$3)),0)</f>
        <v>0</v>
      </c>
      <c r="Z13" s="24"/>
      <c r="AA13" s="26">
        <f>IFERROR((Z13/(SUMIFS('KPI0 Assets reporting'!S:S,'KPI0 Assets reporting'!$B:$B,'KPI1 Fleet asset'!$B13&amp;"IN")*$C$3)),0)</f>
        <v>0</v>
      </c>
      <c r="AB13" s="24"/>
      <c r="AC13" s="26">
        <f>IFERROR((AB13/(SUMIFS('KPI0 Assets reporting'!T:T,'KPI0 Assets reporting'!$B:$B,'KPI1 Fleet asset'!$B13&amp;"IN")*$C$3)),0)</f>
        <v>0</v>
      </c>
      <c r="AD13" s="24"/>
      <c r="AE13" s="26">
        <f>IFERROR((AD13/(SUMIFS('KPI0 Assets reporting'!U:U,'KPI0 Assets reporting'!$B:$B,'KPI1 Fleet asset'!$B13&amp;"IN")*$C$3)),0)</f>
        <v>0</v>
      </c>
    </row>
    <row r="14" spans="1:31" s="2" customFormat="1">
      <c r="A14" s="5" t="s">
        <v>19</v>
      </c>
      <c r="B14" s="2" t="s">
        <v>51</v>
      </c>
      <c r="C14" s="21">
        <v>8</v>
      </c>
      <c r="D14" s="24">
        <f>SUMIF('KPI0 Assets reporting'!D:D,'KPI1 Fleet asset'!B14,'KPI0 Assets reporting'!I:I)*C14</f>
        <v>368</v>
      </c>
      <c r="E14" s="26">
        <f>IFERROR((D14/
(SUMIF('KPI0 Assets reporting'!D:D,'KPI1 Fleet asset'!B14,'KPI0 Assets reporting'!I:I)
*$C$3)),0)</f>
        <v>1</v>
      </c>
      <c r="F14" s="24">
        <v>342</v>
      </c>
      <c r="G14" s="26">
        <f>IFERROR((F14/(SUMIFS('KPI0 Assets reporting'!I:I,'KPI0 Assets reporting'!$B:$B,'KPI1 Fleet asset'!$B14&amp;"IN")*$C$3)),0)</f>
        <v>1.0178571428571428</v>
      </c>
      <c r="H14" s="24">
        <v>342</v>
      </c>
      <c r="I14" s="26">
        <f>IFERROR((H14/(SUMIFS('KPI0 Assets reporting'!J:J,'KPI0 Assets reporting'!$B:$B,'KPI1 Fleet asset'!$B14&amp;"IN")*$C$3)),0)</f>
        <v>0.85499999999999998</v>
      </c>
      <c r="J14" s="24">
        <v>349</v>
      </c>
      <c r="K14" s="26">
        <f>IFERROR((J14/(SUMIFS('KPI0 Assets reporting'!K:K,'KPI0 Assets reporting'!$B:$B,'KPI1 Fleet asset'!$B14&amp;"IN")*$C$3)),0)</f>
        <v>0.87250000000000005</v>
      </c>
      <c r="L14" s="24">
        <v>349</v>
      </c>
      <c r="M14" s="26">
        <f>IFERROR((L14/(SUMIFS('KPI0 Assets reporting'!L:L,'KPI0 Assets reporting'!$B:$B,'KPI1 Fleet asset'!$B14&amp;"IN")*$C$3)),0)</f>
        <v>0.87250000000000005</v>
      </c>
      <c r="N14" s="24"/>
      <c r="O14" s="26">
        <f>IFERROR((N14/(SUMIFS('KPI0 Assets reporting'!M:M,'KPI0 Assets reporting'!$B:$B,'KPI1 Fleet asset'!$B14&amp;"IN")*$C$3)),0)</f>
        <v>0</v>
      </c>
      <c r="P14" s="24"/>
      <c r="Q14" s="26">
        <f>IFERROR((P14/(SUMIFS('KPI0 Assets reporting'!N:N,'KPI0 Assets reporting'!$B:$B,'KPI1 Fleet asset'!$B14&amp;"IN")*$C$3)),0)</f>
        <v>0</v>
      </c>
      <c r="R14" s="24"/>
      <c r="S14" s="26">
        <f>IFERROR((R14/(SUMIFS('KPI0 Assets reporting'!O:O,'KPI0 Assets reporting'!$B:$B,'KPI1 Fleet asset'!$B14&amp;"IN")*$C$3)),0)</f>
        <v>0</v>
      </c>
      <c r="T14" s="24"/>
      <c r="U14" s="26">
        <f>IFERROR((T14/(SUMIFS('KPI0 Assets reporting'!P:P,'KPI0 Assets reporting'!$B:$B,'KPI1 Fleet asset'!$B14&amp;"IN")*$C$3)),0)</f>
        <v>0</v>
      </c>
      <c r="V14" s="24"/>
      <c r="W14" s="26">
        <f>IFERROR((V14/(SUMIFS('KPI0 Assets reporting'!Q:Q,'KPI0 Assets reporting'!$B:$B,'KPI1 Fleet asset'!$B14&amp;"IN")*$C$3)),0)</f>
        <v>0</v>
      </c>
      <c r="X14" s="24"/>
      <c r="Y14" s="26">
        <f>IFERROR((X14/(SUMIFS('KPI0 Assets reporting'!R:R,'KPI0 Assets reporting'!$B:$B,'KPI1 Fleet asset'!$B14&amp;"IN")*$C$3)),0)</f>
        <v>0</v>
      </c>
      <c r="Z14" s="24"/>
      <c r="AA14" s="26">
        <f>IFERROR((Z14/(SUMIFS('KPI0 Assets reporting'!S:S,'KPI0 Assets reporting'!$B:$B,'KPI1 Fleet asset'!$B14&amp;"IN")*$C$3)),0)</f>
        <v>0</v>
      </c>
      <c r="AB14" s="24"/>
      <c r="AC14" s="26">
        <f>IFERROR((AB14/(SUMIFS('KPI0 Assets reporting'!T:T,'KPI0 Assets reporting'!$B:$B,'KPI1 Fleet asset'!$B14&amp;"IN")*$C$3)),0)</f>
        <v>0</v>
      </c>
      <c r="AD14" s="24"/>
      <c r="AE14" s="26">
        <f>IFERROR((AD14/(SUMIFS('KPI0 Assets reporting'!U:U,'KPI0 Assets reporting'!$B:$B,'KPI1 Fleet asset'!$B14&amp;"IN")*$C$3)),0)</f>
        <v>0</v>
      </c>
    </row>
    <row r="15" spans="1:31" s="2" customFormat="1">
      <c r="A15" s="5" t="s">
        <v>18</v>
      </c>
      <c r="B15" s="2" t="s">
        <v>34</v>
      </c>
      <c r="C15" s="21">
        <v>8</v>
      </c>
      <c r="D15" s="24">
        <f>SUMIF('KPI0 Assets reporting'!D:D,'KPI1 Fleet asset'!B15,'KPI0 Assets reporting'!I:I)*C15</f>
        <v>144</v>
      </c>
      <c r="E15" s="26">
        <f>IFERROR((D15/
(SUMIF('KPI0 Assets reporting'!D:D,'KPI1 Fleet asset'!B15,'KPI0 Assets reporting'!I:I)
*$C$3)),0)</f>
        <v>1</v>
      </c>
      <c r="F15" s="24">
        <v>0</v>
      </c>
      <c r="G15" s="26">
        <f>IFERROR((F15/(SUMIFS('KPI0 Assets reporting'!I:I,'KPI0 Assets reporting'!$B:$B,'KPI1 Fleet asset'!$B15&amp;"IN")*$C$3)),0)</f>
        <v>0</v>
      </c>
      <c r="H15" s="24">
        <v>0</v>
      </c>
      <c r="I15" s="26">
        <f>IFERROR((H15/(SUMIFS('KPI0 Assets reporting'!J:J,'KPI0 Assets reporting'!$B:$B,'KPI1 Fleet asset'!$B15&amp;"IN")*$C$3)),0)</f>
        <v>0</v>
      </c>
      <c r="J15" s="24">
        <v>0</v>
      </c>
      <c r="K15" s="26">
        <f>IFERROR((J15/(SUMIFS('KPI0 Assets reporting'!K:K,'KPI0 Assets reporting'!$B:$B,'KPI1 Fleet asset'!$B15&amp;"IN")*$C$3)),0)</f>
        <v>0</v>
      </c>
      <c r="L15" s="24">
        <v>42</v>
      </c>
      <c r="M15" s="26">
        <f>IFERROR((L15/(SUMIFS('KPI0 Assets reporting'!L:L,'KPI0 Assets reporting'!$B:$B,'KPI1 Fleet asset'!$B15&amp;"IN")*$C$3)),0)</f>
        <v>0.875</v>
      </c>
      <c r="N15" s="24"/>
      <c r="O15" s="26">
        <f>IFERROR((N15/(SUMIFS('KPI0 Assets reporting'!M:M,'KPI0 Assets reporting'!$B:$B,'KPI1 Fleet asset'!$B15&amp;"IN")*$C$3)),0)</f>
        <v>0</v>
      </c>
      <c r="P15" s="24"/>
      <c r="Q15" s="26">
        <f>IFERROR((P15/(SUMIFS('KPI0 Assets reporting'!N:N,'KPI0 Assets reporting'!$B:$B,'KPI1 Fleet asset'!$B15&amp;"IN")*$C$3)),0)</f>
        <v>0</v>
      </c>
      <c r="R15" s="24"/>
      <c r="S15" s="26">
        <f>IFERROR((R15/(SUMIFS('KPI0 Assets reporting'!O:O,'KPI0 Assets reporting'!$B:$B,'KPI1 Fleet asset'!$B15&amp;"IN")*$C$3)),0)</f>
        <v>0</v>
      </c>
      <c r="T15" s="24"/>
      <c r="U15" s="26">
        <f>IFERROR((T15/(SUMIFS('KPI0 Assets reporting'!P:P,'KPI0 Assets reporting'!$B:$B,'KPI1 Fleet asset'!$B15&amp;"IN")*$C$3)),0)</f>
        <v>0</v>
      </c>
      <c r="V15" s="24"/>
      <c r="W15" s="26">
        <f>IFERROR((V15/(SUMIFS('KPI0 Assets reporting'!Q:Q,'KPI0 Assets reporting'!$B:$B,'KPI1 Fleet asset'!$B15&amp;"IN")*$C$3)),0)</f>
        <v>0</v>
      </c>
      <c r="X15" s="24"/>
      <c r="Y15" s="26">
        <f>IFERROR((X15/(SUMIFS('KPI0 Assets reporting'!R:R,'KPI0 Assets reporting'!$B:$B,'KPI1 Fleet asset'!$B15&amp;"IN")*$C$3)),0)</f>
        <v>0</v>
      </c>
      <c r="Z15" s="24"/>
      <c r="AA15" s="26">
        <f>IFERROR((Z15/(SUMIFS('KPI0 Assets reporting'!S:S,'KPI0 Assets reporting'!$B:$B,'KPI1 Fleet asset'!$B15&amp;"IN")*$C$3)),0)</f>
        <v>0</v>
      </c>
      <c r="AB15" s="24"/>
      <c r="AC15" s="26">
        <f>IFERROR((AB15/(SUMIFS('KPI0 Assets reporting'!T:T,'KPI0 Assets reporting'!$B:$B,'KPI1 Fleet asset'!$B15&amp;"IN")*$C$3)),0)</f>
        <v>0</v>
      </c>
      <c r="AD15" s="24"/>
      <c r="AE15" s="26">
        <f>IFERROR((AD15/(SUMIFS('KPI0 Assets reporting'!U:U,'KPI0 Assets reporting'!$B:$B,'KPI1 Fleet asset'!$B15&amp;"IN")*$C$3)),0)</f>
        <v>0</v>
      </c>
    </row>
    <row r="16" spans="1:31" s="2" customFormat="1">
      <c r="A16" s="5" t="s">
        <v>19</v>
      </c>
      <c r="B16" s="2" t="s">
        <v>52</v>
      </c>
      <c r="C16" s="21">
        <v>8</v>
      </c>
      <c r="D16" s="24">
        <f>SUMIF('KPI0 Assets reporting'!D:D,'KPI1 Fleet asset'!B16,'KPI0 Assets reporting'!I:I)*C16</f>
        <v>432</v>
      </c>
      <c r="E16" s="26">
        <f>IFERROR((D16/
(SUMIF('KPI0 Assets reporting'!D:D,'KPI1 Fleet asset'!B16,'KPI0 Assets reporting'!I:I)
*$C$3)),0)</f>
        <v>1</v>
      </c>
      <c r="F16" s="24">
        <v>356</v>
      </c>
      <c r="G16" s="26">
        <f>IFERROR((F16/(SUMIFS('KPI0 Assets reporting'!I:I,'KPI0 Assets reporting'!$B:$B,'KPI1 Fleet asset'!$B16&amp;"IN")*$C$3)),0)</f>
        <v>0.89</v>
      </c>
      <c r="H16" s="24">
        <v>391</v>
      </c>
      <c r="I16" s="26">
        <f>IFERROR((H16/(SUMIFS('KPI0 Assets reporting'!J:J,'KPI0 Assets reporting'!$B:$B,'KPI1 Fleet asset'!$B16&amp;"IN")*$C$3)),0)</f>
        <v>0.97750000000000004</v>
      </c>
      <c r="J16" s="24">
        <v>383</v>
      </c>
      <c r="K16" s="26">
        <f>IFERROR((J16/(SUMIFS('KPI0 Assets reporting'!K:K,'KPI0 Assets reporting'!$B:$B,'KPI1 Fleet asset'!$B16&amp;"IN")*$C$3)),0)</f>
        <v>0.93872549019607843</v>
      </c>
      <c r="L16" s="24">
        <v>383</v>
      </c>
      <c r="M16" s="26">
        <f>IFERROR((L16/(SUMIFS('KPI0 Assets reporting'!L:L,'KPI0 Assets reporting'!$B:$B,'KPI1 Fleet asset'!$B16&amp;"IN")*$C$3)),0)</f>
        <v>0.93872549019607843</v>
      </c>
      <c r="N16" s="24"/>
      <c r="O16" s="26">
        <f>IFERROR((N16/(SUMIFS('KPI0 Assets reporting'!M:M,'KPI0 Assets reporting'!$B:$B,'KPI1 Fleet asset'!$B16&amp;"IN")*$C$3)),0)</f>
        <v>0</v>
      </c>
      <c r="P16" s="24"/>
      <c r="Q16" s="26">
        <f>IFERROR((P16/(SUMIFS('KPI0 Assets reporting'!N:N,'KPI0 Assets reporting'!$B:$B,'KPI1 Fleet asset'!$B16&amp;"IN")*$C$3)),0)</f>
        <v>0</v>
      </c>
      <c r="R16" s="24"/>
      <c r="S16" s="26">
        <f>IFERROR((R16/(SUMIFS('KPI0 Assets reporting'!O:O,'KPI0 Assets reporting'!$B:$B,'KPI1 Fleet asset'!$B16&amp;"IN")*$C$3)),0)</f>
        <v>0</v>
      </c>
      <c r="T16" s="24"/>
      <c r="U16" s="26">
        <f>IFERROR((T16/(SUMIFS('KPI0 Assets reporting'!P:P,'KPI0 Assets reporting'!$B:$B,'KPI1 Fleet asset'!$B16&amp;"IN")*$C$3)),0)</f>
        <v>0</v>
      </c>
      <c r="V16" s="24"/>
      <c r="W16" s="26">
        <f>IFERROR((V16/(SUMIFS('KPI0 Assets reporting'!Q:Q,'KPI0 Assets reporting'!$B:$B,'KPI1 Fleet asset'!$B16&amp;"IN")*$C$3)),0)</f>
        <v>0</v>
      </c>
      <c r="X16" s="24"/>
      <c r="Y16" s="26">
        <f>IFERROR((X16/(SUMIFS('KPI0 Assets reporting'!R:R,'KPI0 Assets reporting'!$B:$B,'KPI1 Fleet asset'!$B16&amp;"IN")*$C$3)),0)</f>
        <v>0</v>
      </c>
      <c r="Z16" s="24"/>
      <c r="AA16" s="26">
        <f>IFERROR((Z16/(SUMIFS('KPI0 Assets reporting'!S:S,'KPI0 Assets reporting'!$B:$B,'KPI1 Fleet asset'!$B16&amp;"IN")*$C$3)),0)</f>
        <v>0</v>
      </c>
      <c r="AB16" s="24"/>
      <c r="AC16" s="26">
        <f>IFERROR((AB16/(SUMIFS('KPI0 Assets reporting'!T:T,'KPI0 Assets reporting'!$B:$B,'KPI1 Fleet asset'!$B16&amp;"IN")*$C$3)),0)</f>
        <v>0</v>
      </c>
      <c r="AD16" s="24"/>
      <c r="AE16" s="26">
        <f>IFERROR((AD16/(SUMIFS('KPI0 Assets reporting'!U:U,'KPI0 Assets reporting'!$B:$B,'KPI1 Fleet asset'!$B16&amp;"IN")*$C$3)),0)</f>
        <v>0</v>
      </c>
    </row>
    <row r="17" spans="1:31" s="2" customFormat="1">
      <c r="A17" s="5" t="s">
        <v>18</v>
      </c>
      <c r="B17" s="2" t="s">
        <v>35</v>
      </c>
      <c r="C17" s="21">
        <v>8</v>
      </c>
      <c r="D17" s="24">
        <f>SUMIF('KPI0 Assets reporting'!D:D,'KPI1 Fleet asset'!B17,'KPI0 Assets reporting'!I:I)*C17</f>
        <v>592</v>
      </c>
      <c r="E17" s="26">
        <f>IFERROR((D17/
(SUMIF('KPI0 Assets reporting'!D:D,'KPI1 Fleet asset'!B17,'KPI0 Assets reporting'!I:I)
*$C$3)),0)</f>
        <v>1</v>
      </c>
      <c r="F17" s="24">
        <v>52</v>
      </c>
      <c r="G17" s="26">
        <f>IFERROR((F17/(SUMIFS('KPI0 Assets reporting'!I:I,'KPI0 Assets reporting'!$B:$B,'KPI1 Fleet asset'!$B17&amp;"IN")*$C$3)),0)</f>
        <v>0.8125</v>
      </c>
      <c r="H17" s="24">
        <v>52</v>
      </c>
      <c r="I17" s="26">
        <f>IFERROR((H17/(SUMIFS('KPI0 Assets reporting'!J:J,'KPI0 Assets reporting'!$B:$B,'KPI1 Fleet asset'!$B17&amp;"IN")*$C$3)),0)</f>
        <v>0.8125</v>
      </c>
      <c r="J17" s="24">
        <v>52</v>
      </c>
      <c r="K17" s="26">
        <f>IFERROR((J17/(SUMIFS('KPI0 Assets reporting'!K:K,'KPI0 Assets reporting'!$B:$B,'KPI1 Fleet asset'!$B17&amp;"IN")*$C$3)),0)</f>
        <v>0.8125</v>
      </c>
      <c r="L17" s="24">
        <v>52</v>
      </c>
      <c r="M17" s="26">
        <f>IFERROR((L17/(SUMIFS('KPI0 Assets reporting'!L:L,'KPI0 Assets reporting'!$B:$B,'KPI1 Fleet asset'!$B17&amp;"IN")*$C$3)),0)</f>
        <v>0.8125</v>
      </c>
      <c r="N17" s="24"/>
      <c r="O17" s="26">
        <f>IFERROR((N17/(SUMIFS('KPI0 Assets reporting'!M:M,'KPI0 Assets reporting'!$B:$B,'KPI1 Fleet asset'!$B17&amp;"IN")*$C$3)),0)</f>
        <v>0</v>
      </c>
      <c r="P17" s="24"/>
      <c r="Q17" s="26">
        <f>IFERROR((P17/(SUMIFS('KPI0 Assets reporting'!N:N,'KPI0 Assets reporting'!$B:$B,'KPI1 Fleet asset'!$B17&amp;"IN")*$C$3)),0)</f>
        <v>0</v>
      </c>
      <c r="R17" s="24"/>
      <c r="S17" s="26">
        <f>IFERROR((R17/(SUMIFS('KPI0 Assets reporting'!O:O,'KPI0 Assets reporting'!$B:$B,'KPI1 Fleet asset'!$B17&amp;"IN")*$C$3)),0)</f>
        <v>0</v>
      </c>
      <c r="T17" s="24"/>
      <c r="U17" s="26">
        <f>IFERROR((T17/(SUMIFS('KPI0 Assets reporting'!P:P,'KPI0 Assets reporting'!$B:$B,'KPI1 Fleet asset'!$B17&amp;"IN")*$C$3)),0)</f>
        <v>0</v>
      </c>
      <c r="V17" s="24"/>
      <c r="W17" s="26">
        <f>IFERROR((V17/(SUMIFS('KPI0 Assets reporting'!Q:Q,'KPI0 Assets reporting'!$B:$B,'KPI1 Fleet asset'!$B17&amp;"IN")*$C$3)),0)</f>
        <v>0</v>
      </c>
      <c r="X17" s="24"/>
      <c r="Y17" s="26">
        <f>IFERROR((X17/(SUMIFS('KPI0 Assets reporting'!R:R,'KPI0 Assets reporting'!$B:$B,'KPI1 Fleet asset'!$B17&amp;"IN")*$C$3)),0)</f>
        <v>0</v>
      </c>
      <c r="Z17" s="24"/>
      <c r="AA17" s="26">
        <f>IFERROR((Z17/(SUMIFS('KPI0 Assets reporting'!S:S,'KPI0 Assets reporting'!$B:$B,'KPI1 Fleet asset'!$B17&amp;"IN")*$C$3)),0)</f>
        <v>0</v>
      </c>
      <c r="AB17" s="24"/>
      <c r="AC17" s="26">
        <f>IFERROR((AB17/(SUMIFS('KPI0 Assets reporting'!T:T,'KPI0 Assets reporting'!$B:$B,'KPI1 Fleet asset'!$B17&amp;"IN")*$C$3)),0)</f>
        <v>0</v>
      </c>
      <c r="AD17" s="24"/>
      <c r="AE17" s="26">
        <f>IFERROR((AD17/(SUMIFS('KPI0 Assets reporting'!U:U,'KPI0 Assets reporting'!$B:$B,'KPI1 Fleet asset'!$B17&amp;"IN")*$C$3)),0)</f>
        <v>0</v>
      </c>
    </row>
    <row r="18" spans="1:31" s="2" customFormat="1">
      <c r="A18" s="5" t="s">
        <v>20</v>
      </c>
      <c r="B18" s="2" t="s">
        <v>63</v>
      </c>
      <c r="C18" s="21">
        <v>8</v>
      </c>
      <c r="D18" s="24">
        <f>SUMIF('KPI0 Assets reporting'!D:D,'KPI1 Fleet asset'!B18,'KPI0 Assets reporting'!I:I)*C18</f>
        <v>376</v>
      </c>
      <c r="E18" s="26">
        <f>IFERROR((D18/
(SUMIF('KPI0 Assets reporting'!D:D,'KPI1 Fleet asset'!B18,'KPI0 Assets reporting'!I:I)
*$C$3)),0)</f>
        <v>1</v>
      </c>
      <c r="F18" s="24">
        <v>98</v>
      </c>
      <c r="G18" s="26">
        <f>IFERROR((F18/(SUMIFS('KPI0 Assets reporting'!I:I,'KPI0 Assets reporting'!$B:$B,'KPI1 Fleet asset'!$B18&amp;"IN")*$C$3)),0)</f>
        <v>0.875</v>
      </c>
      <c r="H18" s="24">
        <v>98</v>
      </c>
      <c r="I18" s="26">
        <f>IFERROR((H18/(SUMIFS('KPI0 Assets reporting'!J:J,'KPI0 Assets reporting'!$B:$B,'KPI1 Fleet asset'!$B18&amp;"IN")*$C$3)),0)</f>
        <v>0.875</v>
      </c>
      <c r="J18" s="24">
        <v>118</v>
      </c>
      <c r="K18" s="26">
        <f>IFERROR((J18/(SUMIFS('KPI0 Assets reporting'!K:K,'KPI0 Assets reporting'!$B:$B,'KPI1 Fleet asset'!$B18&amp;"IN")*$C$3)),0)</f>
        <v>0.86764705882352944</v>
      </c>
      <c r="L18" s="24">
        <v>118</v>
      </c>
      <c r="M18" s="26">
        <f>IFERROR((L18/(SUMIFS('KPI0 Assets reporting'!L:L,'KPI0 Assets reporting'!$B:$B,'KPI1 Fleet asset'!$B18&amp;"IN")*$C$3)),0)</f>
        <v>0.86764705882352944</v>
      </c>
      <c r="N18" s="24"/>
      <c r="O18" s="26">
        <f>IFERROR((N18/(SUMIFS('KPI0 Assets reporting'!M:M,'KPI0 Assets reporting'!$B:$B,'KPI1 Fleet asset'!$B18&amp;"IN")*$C$3)),0)</f>
        <v>0</v>
      </c>
      <c r="P18" s="24"/>
      <c r="Q18" s="26">
        <f>IFERROR((P18/(SUMIFS('KPI0 Assets reporting'!N:N,'KPI0 Assets reporting'!$B:$B,'KPI1 Fleet asset'!$B18&amp;"IN")*$C$3)),0)</f>
        <v>0</v>
      </c>
      <c r="R18" s="24"/>
      <c r="S18" s="26">
        <f>IFERROR((R18/(SUMIFS('KPI0 Assets reporting'!O:O,'KPI0 Assets reporting'!$B:$B,'KPI1 Fleet asset'!$B18&amp;"IN")*$C$3)),0)</f>
        <v>0</v>
      </c>
      <c r="T18" s="24"/>
      <c r="U18" s="26">
        <f>IFERROR((T18/(SUMIFS('KPI0 Assets reporting'!P:P,'KPI0 Assets reporting'!$B:$B,'KPI1 Fleet asset'!$B18&amp;"IN")*$C$3)),0)</f>
        <v>0</v>
      </c>
      <c r="V18" s="24"/>
      <c r="W18" s="26">
        <f>IFERROR((V18/(SUMIFS('KPI0 Assets reporting'!Q:Q,'KPI0 Assets reporting'!$B:$B,'KPI1 Fleet asset'!$B18&amp;"IN")*$C$3)),0)</f>
        <v>0</v>
      </c>
      <c r="X18" s="24"/>
      <c r="Y18" s="26">
        <f>IFERROR((X18/(SUMIFS('KPI0 Assets reporting'!R:R,'KPI0 Assets reporting'!$B:$B,'KPI1 Fleet asset'!$B18&amp;"IN")*$C$3)),0)</f>
        <v>0</v>
      </c>
      <c r="Z18" s="24"/>
      <c r="AA18" s="26">
        <f>IFERROR((Z18/(SUMIFS('KPI0 Assets reporting'!S:S,'KPI0 Assets reporting'!$B:$B,'KPI1 Fleet asset'!$B18&amp;"IN")*$C$3)),0)</f>
        <v>0</v>
      </c>
      <c r="AB18" s="24"/>
      <c r="AC18" s="26">
        <f>IFERROR((AB18/(SUMIFS('KPI0 Assets reporting'!T:T,'KPI0 Assets reporting'!$B:$B,'KPI1 Fleet asset'!$B18&amp;"IN")*$C$3)),0)</f>
        <v>0</v>
      </c>
      <c r="AD18" s="24"/>
      <c r="AE18" s="26">
        <f>IFERROR((AD18/(SUMIFS('KPI0 Assets reporting'!U:U,'KPI0 Assets reporting'!$B:$B,'KPI1 Fleet asset'!$B18&amp;"IN")*$C$3)),0)</f>
        <v>0</v>
      </c>
    </row>
    <row r="19" spans="1:31" s="2" customFormat="1">
      <c r="A19" s="5" t="s">
        <v>19</v>
      </c>
      <c r="B19" s="2" t="s">
        <v>53</v>
      </c>
      <c r="C19" s="21">
        <v>8</v>
      </c>
      <c r="D19" s="24">
        <f>SUMIF('KPI0 Assets reporting'!D:D,'KPI1 Fleet asset'!B19,'KPI0 Assets reporting'!I:I)*C19</f>
        <v>432</v>
      </c>
      <c r="E19" s="26">
        <f>IFERROR((D19/
(SUMIF('KPI0 Assets reporting'!D:D,'KPI1 Fleet asset'!B19,'KPI0 Assets reporting'!I:I)
*$C$3)),0)</f>
        <v>1</v>
      </c>
      <c r="F19" s="24">
        <v>362</v>
      </c>
      <c r="G19" s="26">
        <f>IFERROR((F19/(SUMIFS('KPI0 Assets reporting'!I:I,'KPI0 Assets reporting'!$B:$B,'KPI1 Fleet asset'!$B19&amp;"IN")*$C$3)),0)</f>
        <v>0.83796296296296291</v>
      </c>
      <c r="H19" s="24">
        <v>495</v>
      </c>
      <c r="I19" s="26">
        <f>IFERROR((H19/(SUMIFS('KPI0 Assets reporting'!J:J,'KPI0 Assets reporting'!$B:$B,'KPI1 Fleet asset'!$B19&amp;"IN")*$C$3)),0)</f>
        <v>1.1458333333333333</v>
      </c>
      <c r="J19" s="24">
        <v>482</v>
      </c>
      <c r="K19" s="26">
        <f>IFERROR((J19/(SUMIFS('KPI0 Assets reporting'!K:K,'KPI0 Assets reporting'!$B:$B,'KPI1 Fleet asset'!$B19&amp;"IN")*$C$3)),0)</f>
        <v>1.1157407407407407</v>
      </c>
      <c r="L19" s="24">
        <v>542</v>
      </c>
      <c r="M19" s="26">
        <f>IFERROR((L19/(SUMIFS('KPI0 Assets reporting'!L:L,'KPI0 Assets reporting'!$B:$B,'KPI1 Fleet asset'!$B19&amp;"IN")*$C$3)),0)</f>
        <v>1.2546296296296295</v>
      </c>
      <c r="N19" s="24"/>
      <c r="O19" s="26">
        <f>IFERROR((N19/(SUMIFS('KPI0 Assets reporting'!M:M,'KPI0 Assets reporting'!$B:$B,'KPI1 Fleet asset'!$B19&amp;"IN")*$C$3)),0)</f>
        <v>0</v>
      </c>
      <c r="P19" s="24"/>
      <c r="Q19" s="26">
        <f>IFERROR((P19/(SUMIFS('KPI0 Assets reporting'!N:N,'KPI0 Assets reporting'!$B:$B,'KPI1 Fleet asset'!$B19&amp;"IN")*$C$3)),0)</f>
        <v>0</v>
      </c>
      <c r="R19" s="24"/>
      <c r="S19" s="26">
        <f>IFERROR((R19/(SUMIFS('KPI0 Assets reporting'!O:O,'KPI0 Assets reporting'!$B:$B,'KPI1 Fleet asset'!$B19&amp;"IN")*$C$3)),0)</f>
        <v>0</v>
      </c>
      <c r="T19" s="24"/>
      <c r="U19" s="26">
        <f>IFERROR((T19/(SUMIFS('KPI0 Assets reporting'!P:P,'KPI0 Assets reporting'!$B:$B,'KPI1 Fleet asset'!$B19&amp;"IN")*$C$3)),0)</f>
        <v>0</v>
      </c>
      <c r="V19" s="24"/>
      <c r="W19" s="26">
        <f>IFERROR((V19/(SUMIFS('KPI0 Assets reporting'!Q:Q,'KPI0 Assets reporting'!$B:$B,'KPI1 Fleet asset'!$B19&amp;"IN")*$C$3)),0)</f>
        <v>0</v>
      </c>
      <c r="X19" s="24"/>
      <c r="Y19" s="26">
        <f>IFERROR((X19/(SUMIFS('KPI0 Assets reporting'!R:R,'KPI0 Assets reporting'!$B:$B,'KPI1 Fleet asset'!$B19&amp;"IN")*$C$3)),0)</f>
        <v>0</v>
      </c>
      <c r="Z19" s="24"/>
      <c r="AA19" s="26">
        <f>IFERROR((Z19/(SUMIFS('KPI0 Assets reporting'!S:S,'KPI0 Assets reporting'!$B:$B,'KPI1 Fleet asset'!$B19&amp;"IN")*$C$3)),0)</f>
        <v>0</v>
      </c>
      <c r="AB19" s="24"/>
      <c r="AC19" s="26">
        <f>IFERROR((AB19/(SUMIFS('KPI0 Assets reporting'!T:T,'KPI0 Assets reporting'!$B:$B,'KPI1 Fleet asset'!$B19&amp;"IN")*$C$3)),0)</f>
        <v>0</v>
      </c>
      <c r="AD19" s="24"/>
      <c r="AE19" s="26">
        <f>IFERROR((AD19/(SUMIFS('KPI0 Assets reporting'!U:U,'KPI0 Assets reporting'!$B:$B,'KPI1 Fleet asset'!$B19&amp;"IN")*$C$3)),0)</f>
        <v>0</v>
      </c>
    </row>
    <row r="20" spans="1:31" s="2" customFormat="1">
      <c r="A20" s="5" t="s">
        <v>20</v>
      </c>
      <c r="B20" s="2" t="s">
        <v>64</v>
      </c>
      <c r="C20" s="21">
        <v>8</v>
      </c>
      <c r="D20" s="24">
        <f>SUMIF('KPI0 Assets reporting'!D:D,'KPI1 Fleet asset'!B20,'KPI0 Assets reporting'!I:I)*C20</f>
        <v>1848</v>
      </c>
      <c r="E20" s="26">
        <f>IFERROR((D20/
(SUMIF('KPI0 Assets reporting'!D:D,'KPI1 Fleet asset'!B20,'KPI0 Assets reporting'!I:I)
*$C$3)),0)</f>
        <v>1</v>
      </c>
      <c r="F20" s="24">
        <v>116</v>
      </c>
      <c r="G20" s="26">
        <f>IFERROR((F20/(SUMIFS('KPI0 Assets reporting'!I:I,'KPI0 Assets reporting'!$B:$B,'KPI1 Fleet asset'!$B20&amp;"IN")*$C$3)),0)</f>
        <v>0.5178571428571429</v>
      </c>
      <c r="H20" s="24">
        <v>226</v>
      </c>
      <c r="I20" s="26">
        <f>IFERROR((H20/(SUMIFS('KPI0 Assets reporting'!J:J,'KPI0 Assets reporting'!$B:$B,'KPI1 Fleet asset'!$B20&amp;"IN")*$C$3)),0)</f>
        <v>0.83088235294117652</v>
      </c>
      <c r="J20" s="24">
        <v>233</v>
      </c>
      <c r="K20" s="26">
        <f>IFERROR((J20/(SUMIFS('KPI0 Assets reporting'!K:K,'KPI0 Assets reporting'!$B:$B,'KPI1 Fleet asset'!$B20&amp;"IN")*$C$3)),0)</f>
        <v>0.76644736842105265</v>
      </c>
      <c r="L20" s="24">
        <v>233</v>
      </c>
      <c r="M20" s="26">
        <f>IFERROR((L20/(SUMIFS('KPI0 Assets reporting'!L:L,'KPI0 Assets reporting'!$B:$B,'KPI1 Fleet asset'!$B20&amp;"IN")*$C$3)),0)</f>
        <v>0.76644736842105265</v>
      </c>
      <c r="N20" s="24"/>
      <c r="O20" s="26">
        <f>IFERROR((N20/(SUMIFS('KPI0 Assets reporting'!M:M,'KPI0 Assets reporting'!$B:$B,'KPI1 Fleet asset'!$B20&amp;"IN")*$C$3)),0)</f>
        <v>0</v>
      </c>
      <c r="P20" s="24"/>
      <c r="Q20" s="26">
        <f>IFERROR((P20/(SUMIFS('KPI0 Assets reporting'!N:N,'KPI0 Assets reporting'!$B:$B,'KPI1 Fleet asset'!$B20&amp;"IN")*$C$3)),0)</f>
        <v>0</v>
      </c>
      <c r="R20" s="24"/>
      <c r="S20" s="26">
        <f>IFERROR((R20/(SUMIFS('KPI0 Assets reporting'!O:O,'KPI0 Assets reporting'!$B:$B,'KPI1 Fleet asset'!$B20&amp;"IN")*$C$3)),0)</f>
        <v>0</v>
      </c>
      <c r="T20" s="24"/>
      <c r="U20" s="26">
        <f>IFERROR((T20/(SUMIFS('KPI0 Assets reporting'!P:P,'KPI0 Assets reporting'!$B:$B,'KPI1 Fleet asset'!$B20&amp;"IN")*$C$3)),0)</f>
        <v>0</v>
      </c>
      <c r="V20" s="24"/>
      <c r="W20" s="26">
        <f>IFERROR((V20/(SUMIFS('KPI0 Assets reporting'!Q:Q,'KPI0 Assets reporting'!$B:$B,'KPI1 Fleet asset'!$B20&amp;"IN")*$C$3)),0)</f>
        <v>0</v>
      </c>
      <c r="X20" s="24"/>
      <c r="Y20" s="26">
        <f>IFERROR((X20/(SUMIFS('KPI0 Assets reporting'!R:R,'KPI0 Assets reporting'!$B:$B,'KPI1 Fleet asset'!$B20&amp;"IN")*$C$3)),0)</f>
        <v>0</v>
      </c>
      <c r="Z20" s="24"/>
      <c r="AA20" s="26">
        <f>IFERROR((Z20/(SUMIFS('KPI0 Assets reporting'!S:S,'KPI0 Assets reporting'!$B:$B,'KPI1 Fleet asset'!$B20&amp;"IN")*$C$3)),0)</f>
        <v>0</v>
      </c>
      <c r="AB20" s="24"/>
      <c r="AC20" s="26">
        <f>IFERROR((AB20/(SUMIFS('KPI0 Assets reporting'!T:T,'KPI0 Assets reporting'!$B:$B,'KPI1 Fleet asset'!$B20&amp;"IN")*$C$3)),0)</f>
        <v>0</v>
      </c>
      <c r="AD20" s="24"/>
      <c r="AE20" s="26">
        <f>IFERROR((AD20/(SUMIFS('KPI0 Assets reporting'!U:U,'KPI0 Assets reporting'!$B:$B,'KPI1 Fleet asset'!$B20&amp;"IN")*$C$3)),0)</f>
        <v>0</v>
      </c>
    </row>
    <row r="21" spans="1:31" s="2" customFormat="1">
      <c r="A21" s="5" t="s">
        <v>20</v>
      </c>
      <c r="B21" s="2" t="s">
        <v>65</v>
      </c>
      <c r="C21" s="21">
        <v>8</v>
      </c>
      <c r="D21" s="24">
        <f>SUMIF('KPI0 Assets reporting'!D:D,'KPI1 Fleet asset'!B21,'KPI0 Assets reporting'!I:I)*C21</f>
        <v>280</v>
      </c>
      <c r="E21" s="26">
        <f>IFERROR((D21/
(SUMIF('KPI0 Assets reporting'!D:D,'KPI1 Fleet asset'!B21,'KPI0 Assets reporting'!I:I)
*$C$3)),0)</f>
        <v>1</v>
      </c>
      <c r="F21" s="24">
        <v>16</v>
      </c>
      <c r="G21" s="26">
        <f>IFERROR((F21/(SUMIFS('KPI0 Assets reporting'!I:I,'KPI0 Assets reporting'!$B:$B,'KPI1 Fleet asset'!$B21&amp;"IN")*$C$3)),0)</f>
        <v>0.5</v>
      </c>
      <c r="H21" s="24">
        <v>23</v>
      </c>
      <c r="I21" s="26">
        <f>IFERROR((H21/(SUMIFS('KPI0 Assets reporting'!J:J,'KPI0 Assets reporting'!$B:$B,'KPI1 Fleet asset'!$B21&amp;"IN")*$C$3)),0)</f>
        <v>0.71875</v>
      </c>
      <c r="J21" s="24">
        <v>24</v>
      </c>
      <c r="K21" s="26">
        <f>IFERROR((J21/(SUMIFS('KPI0 Assets reporting'!K:K,'KPI0 Assets reporting'!$B:$B,'KPI1 Fleet asset'!$B21&amp;"IN")*$C$3)),0)</f>
        <v>0.75</v>
      </c>
      <c r="L21" s="24">
        <v>24</v>
      </c>
      <c r="M21" s="26">
        <f>IFERROR((L21/(SUMIFS('KPI0 Assets reporting'!L:L,'KPI0 Assets reporting'!$B:$B,'KPI1 Fleet asset'!$B21&amp;"IN")*$C$3)),0)</f>
        <v>0.75</v>
      </c>
      <c r="N21" s="24"/>
      <c r="O21" s="26">
        <f>IFERROR((N21/(SUMIFS('KPI0 Assets reporting'!M:M,'KPI0 Assets reporting'!$B:$B,'KPI1 Fleet asset'!$B21&amp;"IN")*$C$3)),0)</f>
        <v>0</v>
      </c>
      <c r="P21" s="24"/>
      <c r="Q21" s="26">
        <f>IFERROR((P21/(SUMIFS('KPI0 Assets reporting'!N:N,'KPI0 Assets reporting'!$B:$B,'KPI1 Fleet asset'!$B21&amp;"IN")*$C$3)),0)</f>
        <v>0</v>
      </c>
      <c r="R21" s="24"/>
      <c r="S21" s="26">
        <f>IFERROR((R21/(SUMIFS('KPI0 Assets reporting'!O:O,'KPI0 Assets reporting'!$B:$B,'KPI1 Fleet asset'!$B21&amp;"IN")*$C$3)),0)</f>
        <v>0</v>
      </c>
      <c r="T21" s="24"/>
      <c r="U21" s="26">
        <f>IFERROR((T21/(SUMIFS('KPI0 Assets reporting'!P:P,'KPI0 Assets reporting'!$B:$B,'KPI1 Fleet asset'!$B21&amp;"IN")*$C$3)),0)</f>
        <v>0</v>
      </c>
      <c r="V21" s="24"/>
      <c r="W21" s="26">
        <f>IFERROR((V21/(SUMIFS('KPI0 Assets reporting'!Q:Q,'KPI0 Assets reporting'!$B:$B,'KPI1 Fleet asset'!$B21&amp;"IN")*$C$3)),0)</f>
        <v>0</v>
      </c>
      <c r="X21" s="24"/>
      <c r="Y21" s="26">
        <f>IFERROR((X21/(SUMIFS('KPI0 Assets reporting'!R:R,'KPI0 Assets reporting'!$B:$B,'KPI1 Fleet asset'!$B21&amp;"IN")*$C$3)),0)</f>
        <v>0</v>
      </c>
      <c r="Z21" s="24"/>
      <c r="AA21" s="26">
        <f>IFERROR((Z21/(SUMIFS('KPI0 Assets reporting'!S:S,'KPI0 Assets reporting'!$B:$B,'KPI1 Fleet asset'!$B21&amp;"IN")*$C$3)),0)</f>
        <v>0</v>
      </c>
      <c r="AB21" s="24"/>
      <c r="AC21" s="26">
        <f>IFERROR((AB21/(SUMIFS('KPI0 Assets reporting'!T:T,'KPI0 Assets reporting'!$B:$B,'KPI1 Fleet asset'!$B21&amp;"IN")*$C$3)),0)</f>
        <v>0</v>
      </c>
      <c r="AD21" s="24"/>
      <c r="AE21" s="26">
        <f>IFERROR((AD21/(SUMIFS('KPI0 Assets reporting'!U:U,'KPI0 Assets reporting'!$B:$B,'KPI1 Fleet asset'!$B21&amp;"IN")*$C$3)),0)</f>
        <v>0</v>
      </c>
    </row>
    <row r="22" spans="1:31" s="2" customFormat="1">
      <c r="A22" s="5" t="s">
        <v>19</v>
      </c>
      <c r="B22" s="2" t="s">
        <v>54</v>
      </c>
      <c r="C22" s="21">
        <v>8</v>
      </c>
      <c r="D22" s="24">
        <f>SUMIF('KPI0 Assets reporting'!D:D,'KPI1 Fleet asset'!B22,'KPI0 Assets reporting'!I:I)*C22</f>
        <v>992</v>
      </c>
      <c r="E22" s="26">
        <f>IFERROR((D22/
(SUMIF('KPI0 Assets reporting'!D:D,'KPI1 Fleet asset'!B22,'KPI0 Assets reporting'!I:I)
*$C$3)),0)</f>
        <v>1</v>
      </c>
      <c r="F22" s="24">
        <v>151</v>
      </c>
      <c r="G22" s="26">
        <f>IFERROR((F22/(SUMIFS('KPI0 Assets reporting'!I:I,'KPI0 Assets reporting'!$B:$B,'KPI1 Fleet asset'!$B22&amp;"IN")*$C$3)),0)</f>
        <v>0.85795454545454541</v>
      </c>
      <c r="H22" s="24">
        <v>151</v>
      </c>
      <c r="I22" s="26">
        <f>IFERROR((H22/(SUMIFS('KPI0 Assets reporting'!J:J,'KPI0 Assets reporting'!$B:$B,'KPI1 Fleet asset'!$B22&amp;"IN")*$C$3)),0)</f>
        <v>0.85795454545454541</v>
      </c>
      <c r="J22" s="24">
        <v>160</v>
      </c>
      <c r="K22" s="26">
        <f>IFERROR((J22/(SUMIFS('KPI0 Assets reporting'!K:K,'KPI0 Assets reporting'!$B:$B,'KPI1 Fleet asset'!$B22&amp;"IN")*$C$3)),0)</f>
        <v>0.86956521739130432</v>
      </c>
      <c r="L22" s="24">
        <v>160</v>
      </c>
      <c r="M22" s="26">
        <f>IFERROR((L22/(SUMIFS('KPI0 Assets reporting'!L:L,'KPI0 Assets reporting'!$B:$B,'KPI1 Fleet asset'!$B22&amp;"IN")*$C$3)),0)</f>
        <v>0.86956521739130432</v>
      </c>
      <c r="N22" s="24"/>
      <c r="O22" s="26">
        <f>IFERROR((N22/(SUMIFS('KPI0 Assets reporting'!M:M,'KPI0 Assets reporting'!$B:$B,'KPI1 Fleet asset'!$B22&amp;"IN")*$C$3)),0)</f>
        <v>0</v>
      </c>
      <c r="P22" s="24"/>
      <c r="Q22" s="26">
        <f>IFERROR((P22/(SUMIFS('KPI0 Assets reporting'!N:N,'KPI0 Assets reporting'!$B:$B,'KPI1 Fleet asset'!$B22&amp;"IN")*$C$3)),0)</f>
        <v>0</v>
      </c>
      <c r="R22" s="24"/>
      <c r="S22" s="26">
        <f>IFERROR((R22/(SUMIFS('KPI0 Assets reporting'!O:O,'KPI0 Assets reporting'!$B:$B,'KPI1 Fleet asset'!$B22&amp;"IN")*$C$3)),0)</f>
        <v>0</v>
      </c>
      <c r="T22" s="24"/>
      <c r="U22" s="26">
        <f>IFERROR((T22/(SUMIFS('KPI0 Assets reporting'!P:P,'KPI0 Assets reporting'!$B:$B,'KPI1 Fleet asset'!$B22&amp;"IN")*$C$3)),0)</f>
        <v>0</v>
      </c>
      <c r="V22" s="24"/>
      <c r="W22" s="26">
        <f>IFERROR((V22/(SUMIFS('KPI0 Assets reporting'!Q:Q,'KPI0 Assets reporting'!$B:$B,'KPI1 Fleet asset'!$B22&amp;"IN")*$C$3)),0)</f>
        <v>0</v>
      </c>
      <c r="X22" s="24"/>
      <c r="Y22" s="26">
        <f>IFERROR((X22/(SUMIFS('KPI0 Assets reporting'!R:R,'KPI0 Assets reporting'!$B:$B,'KPI1 Fleet asset'!$B22&amp;"IN")*$C$3)),0)</f>
        <v>0</v>
      </c>
      <c r="Z22" s="24"/>
      <c r="AA22" s="26">
        <f>IFERROR((Z22/(SUMIFS('KPI0 Assets reporting'!S:S,'KPI0 Assets reporting'!$B:$B,'KPI1 Fleet asset'!$B22&amp;"IN")*$C$3)),0)</f>
        <v>0</v>
      </c>
      <c r="AB22" s="24"/>
      <c r="AC22" s="26">
        <f>IFERROR((AB22/(SUMIFS('KPI0 Assets reporting'!T:T,'KPI0 Assets reporting'!$B:$B,'KPI1 Fleet asset'!$B22&amp;"IN")*$C$3)),0)</f>
        <v>0</v>
      </c>
      <c r="AD22" s="24"/>
      <c r="AE22" s="26">
        <f>IFERROR((AD22/(SUMIFS('KPI0 Assets reporting'!U:U,'KPI0 Assets reporting'!$B:$B,'KPI1 Fleet asset'!$B22&amp;"IN")*$C$3)),0)</f>
        <v>0</v>
      </c>
    </row>
    <row r="23" spans="1:31" s="2" customFormat="1">
      <c r="A23" s="5" t="s">
        <v>19</v>
      </c>
      <c r="B23" s="2" t="s">
        <v>55</v>
      </c>
      <c r="C23" s="21">
        <v>8</v>
      </c>
      <c r="D23" s="24">
        <f>SUMIF('KPI0 Assets reporting'!D:D,'KPI1 Fleet asset'!B23,'KPI0 Assets reporting'!I:I)*C23</f>
        <v>648</v>
      </c>
      <c r="E23" s="26">
        <f>IFERROR((D23/
(SUMIF('KPI0 Assets reporting'!D:D,'KPI1 Fleet asset'!B23,'KPI0 Assets reporting'!I:I)
*$C$3)),0)</f>
        <v>1</v>
      </c>
      <c r="F23" s="24">
        <v>446</v>
      </c>
      <c r="G23" s="26">
        <f>IFERROR((F23/(SUMIFS('KPI0 Assets reporting'!I:I,'KPI0 Assets reporting'!$B:$B,'KPI1 Fleet asset'!$B23&amp;"IN")*$C$3)),0)</f>
        <v>0.84469696969696972</v>
      </c>
      <c r="H23" s="24">
        <v>446</v>
      </c>
      <c r="I23" s="26">
        <f>IFERROR((H23/(SUMIFS('KPI0 Assets reporting'!J:J,'KPI0 Assets reporting'!$B:$B,'KPI1 Fleet asset'!$B23&amp;"IN")*$C$3)),0)</f>
        <v>0.84469696969696972</v>
      </c>
      <c r="J23" s="24">
        <v>446</v>
      </c>
      <c r="K23" s="26">
        <f>IFERROR((J23/(SUMIFS('KPI0 Assets reporting'!K:K,'KPI0 Assets reporting'!$B:$B,'KPI1 Fleet asset'!$B23&amp;"IN")*$C$3)),0)</f>
        <v>0.84469696969696972</v>
      </c>
      <c r="L23" s="24">
        <v>446</v>
      </c>
      <c r="M23" s="26">
        <f>IFERROR((L23/(SUMIFS('KPI0 Assets reporting'!L:L,'KPI0 Assets reporting'!$B:$B,'KPI1 Fleet asset'!$B23&amp;"IN")*$C$3)),0)</f>
        <v>0.84469696969696972</v>
      </c>
      <c r="N23" s="24"/>
      <c r="O23" s="26">
        <f>IFERROR((N23/(SUMIFS('KPI0 Assets reporting'!M:M,'KPI0 Assets reporting'!$B:$B,'KPI1 Fleet asset'!$B23&amp;"IN")*$C$3)),0)</f>
        <v>0</v>
      </c>
      <c r="P23" s="24"/>
      <c r="Q23" s="26">
        <f>IFERROR((P23/(SUMIFS('KPI0 Assets reporting'!N:N,'KPI0 Assets reporting'!$B:$B,'KPI1 Fleet asset'!$B23&amp;"IN")*$C$3)),0)</f>
        <v>0</v>
      </c>
      <c r="R23" s="24"/>
      <c r="S23" s="26">
        <f>IFERROR((R23/(SUMIFS('KPI0 Assets reporting'!O:O,'KPI0 Assets reporting'!$B:$B,'KPI1 Fleet asset'!$B23&amp;"IN")*$C$3)),0)</f>
        <v>0</v>
      </c>
      <c r="T23" s="24"/>
      <c r="U23" s="26">
        <f>IFERROR((T23/(SUMIFS('KPI0 Assets reporting'!P:P,'KPI0 Assets reporting'!$B:$B,'KPI1 Fleet asset'!$B23&amp;"IN")*$C$3)),0)</f>
        <v>0</v>
      </c>
      <c r="V23" s="24"/>
      <c r="W23" s="26">
        <f>IFERROR((V23/(SUMIFS('KPI0 Assets reporting'!Q:Q,'KPI0 Assets reporting'!$B:$B,'KPI1 Fleet asset'!$B23&amp;"IN")*$C$3)),0)</f>
        <v>0</v>
      </c>
      <c r="X23" s="24"/>
      <c r="Y23" s="26">
        <f>IFERROR((X23/(SUMIFS('KPI0 Assets reporting'!R:R,'KPI0 Assets reporting'!$B:$B,'KPI1 Fleet asset'!$B23&amp;"IN")*$C$3)),0)</f>
        <v>0</v>
      </c>
      <c r="Z23" s="24"/>
      <c r="AA23" s="26">
        <f>IFERROR((Z23/(SUMIFS('KPI0 Assets reporting'!S:S,'KPI0 Assets reporting'!$B:$B,'KPI1 Fleet asset'!$B23&amp;"IN")*$C$3)),0)</f>
        <v>0</v>
      </c>
      <c r="AB23" s="24"/>
      <c r="AC23" s="26">
        <f>IFERROR((AB23/(SUMIFS('KPI0 Assets reporting'!T:T,'KPI0 Assets reporting'!$B:$B,'KPI1 Fleet asset'!$B23&amp;"IN")*$C$3)),0)</f>
        <v>0</v>
      </c>
      <c r="AD23" s="24"/>
      <c r="AE23" s="26">
        <f>IFERROR((AD23/(SUMIFS('KPI0 Assets reporting'!U:U,'KPI0 Assets reporting'!$B:$B,'KPI1 Fleet asset'!$B23&amp;"IN")*$C$3)),0)</f>
        <v>0</v>
      </c>
    </row>
    <row r="24" spans="1:31" s="2" customFormat="1">
      <c r="A24" s="5" t="s">
        <v>17</v>
      </c>
      <c r="B24" s="2" t="s">
        <v>26</v>
      </c>
      <c r="C24" s="21">
        <v>8</v>
      </c>
      <c r="D24" s="24">
        <f>SUMIF('KPI0 Assets reporting'!D:D,'KPI1 Fleet asset'!B24,'KPI0 Assets reporting'!I:I)*C24</f>
        <v>768</v>
      </c>
      <c r="E24" s="26">
        <f>IFERROR((D24/
(SUMIF('KPI0 Assets reporting'!D:D,'KPI1 Fleet asset'!B24,'KPI0 Assets reporting'!I:I)
*$C$3)),0)</f>
        <v>1</v>
      </c>
      <c r="F24" s="24">
        <v>32</v>
      </c>
      <c r="G24" s="26">
        <f>IFERROR((F24/(SUMIFS('KPI0 Assets reporting'!I:I,'KPI0 Assets reporting'!$B:$B,'KPI1 Fleet asset'!$B24&amp;"IN")*$C$3)),0)</f>
        <v>1</v>
      </c>
      <c r="H24" s="24">
        <v>32</v>
      </c>
      <c r="I24" s="26">
        <f>IFERROR((H24/(SUMIFS('KPI0 Assets reporting'!J:J,'KPI0 Assets reporting'!$B:$B,'KPI1 Fleet asset'!$B24&amp;"IN")*$C$3)),0)</f>
        <v>1</v>
      </c>
      <c r="J24" s="24">
        <v>32</v>
      </c>
      <c r="K24" s="26">
        <f>IFERROR((J24/(SUMIFS('KPI0 Assets reporting'!K:K,'KPI0 Assets reporting'!$B:$B,'KPI1 Fleet asset'!$B24&amp;"IN")*$C$3)),0)</f>
        <v>1</v>
      </c>
      <c r="L24" s="24">
        <v>32</v>
      </c>
      <c r="M24" s="26">
        <f>IFERROR((L24/(SUMIFS('KPI0 Assets reporting'!L:L,'KPI0 Assets reporting'!$B:$B,'KPI1 Fleet asset'!$B24&amp;"IN")*$C$3)),0)</f>
        <v>1</v>
      </c>
      <c r="N24" s="24"/>
      <c r="O24" s="26">
        <f>IFERROR((N24/(SUMIFS('KPI0 Assets reporting'!M:M,'KPI0 Assets reporting'!$B:$B,'KPI1 Fleet asset'!$B24&amp;"IN")*$C$3)),0)</f>
        <v>0</v>
      </c>
      <c r="P24" s="24"/>
      <c r="Q24" s="26">
        <f>IFERROR((P24/(SUMIFS('KPI0 Assets reporting'!N:N,'KPI0 Assets reporting'!$B:$B,'KPI1 Fleet asset'!$B24&amp;"IN")*$C$3)),0)</f>
        <v>0</v>
      </c>
      <c r="R24" s="24"/>
      <c r="S24" s="26">
        <f>IFERROR((R24/(SUMIFS('KPI0 Assets reporting'!O:O,'KPI0 Assets reporting'!$B:$B,'KPI1 Fleet asset'!$B24&amp;"IN")*$C$3)),0)</f>
        <v>0</v>
      </c>
      <c r="T24" s="24"/>
      <c r="U24" s="26">
        <f>IFERROR((T24/(SUMIFS('KPI0 Assets reporting'!P:P,'KPI0 Assets reporting'!$B:$B,'KPI1 Fleet asset'!$B24&amp;"IN")*$C$3)),0)</f>
        <v>0</v>
      </c>
      <c r="V24" s="24"/>
      <c r="W24" s="26">
        <f>IFERROR((V24/(SUMIFS('KPI0 Assets reporting'!Q:Q,'KPI0 Assets reporting'!$B:$B,'KPI1 Fleet asset'!$B24&amp;"IN")*$C$3)),0)</f>
        <v>0</v>
      </c>
      <c r="X24" s="24"/>
      <c r="Y24" s="26">
        <f>IFERROR((X24/(SUMIFS('KPI0 Assets reporting'!R:R,'KPI0 Assets reporting'!$B:$B,'KPI1 Fleet asset'!$B24&amp;"IN")*$C$3)),0)</f>
        <v>0</v>
      </c>
      <c r="Z24" s="24"/>
      <c r="AA24" s="26">
        <f>IFERROR((Z24/(SUMIFS('KPI0 Assets reporting'!S:S,'KPI0 Assets reporting'!$B:$B,'KPI1 Fleet asset'!$B24&amp;"IN")*$C$3)),0)</f>
        <v>0</v>
      </c>
      <c r="AB24" s="24"/>
      <c r="AC24" s="26">
        <f>IFERROR((AB24/(SUMIFS('KPI0 Assets reporting'!T:T,'KPI0 Assets reporting'!$B:$B,'KPI1 Fleet asset'!$B24&amp;"IN")*$C$3)),0)</f>
        <v>0</v>
      </c>
      <c r="AD24" s="24"/>
      <c r="AE24" s="26">
        <f>IFERROR((AD24/(SUMIFS('KPI0 Assets reporting'!U:U,'KPI0 Assets reporting'!$B:$B,'KPI1 Fleet asset'!$B24&amp;"IN")*$C$3)),0)</f>
        <v>0</v>
      </c>
    </row>
    <row r="25" spans="1:31" s="2" customFormat="1">
      <c r="A25" s="5" t="s">
        <v>18</v>
      </c>
      <c r="B25" s="2" t="s">
        <v>36</v>
      </c>
      <c r="C25" s="21">
        <v>8</v>
      </c>
      <c r="D25" s="24">
        <f>SUMIF('KPI0 Assets reporting'!D:D,'KPI1 Fleet asset'!B25,'KPI0 Assets reporting'!I:I)*C25</f>
        <v>64</v>
      </c>
      <c r="E25" s="26">
        <f>IFERROR((D25/
(SUMIF('KPI0 Assets reporting'!D:D,'KPI1 Fleet asset'!B25,'KPI0 Assets reporting'!I:I)
*$C$3)),0)</f>
        <v>1</v>
      </c>
      <c r="F25" s="24">
        <v>0</v>
      </c>
      <c r="G25" s="26">
        <f>IFERROR((F25/(SUMIFS('KPI0 Assets reporting'!I:I,'KPI0 Assets reporting'!$B:$B,'KPI1 Fleet asset'!$B25&amp;"IN")*$C$3)),0)</f>
        <v>0</v>
      </c>
      <c r="H25" s="24">
        <v>0</v>
      </c>
      <c r="I25" s="26">
        <f>IFERROR((H25/(SUMIFS('KPI0 Assets reporting'!J:J,'KPI0 Assets reporting'!$B:$B,'KPI1 Fleet asset'!$B25&amp;"IN")*$C$3)),0)</f>
        <v>0</v>
      </c>
      <c r="J25" s="24">
        <v>0</v>
      </c>
      <c r="K25" s="26">
        <f>IFERROR((J25/(SUMIFS('KPI0 Assets reporting'!K:K,'KPI0 Assets reporting'!$B:$B,'KPI1 Fleet asset'!$B25&amp;"IN")*$C$3)),0)</f>
        <v>0</v>
      </c>
      <c r="L25" s="24">
        <v>0</v>
      </c>
      <c r="M25" s="26">
        <f>IFERROR((L25/(SUMIFS('KPI0 Assets reporting'!L:L,'KPI0 Assets reporting'!$B:$B,'KPI1 Fleet asset'!$B25&amp;"IN")*$C$3)),0)</f>
        <v>0</v>
      </c>
      <c r="N25" s="24"/>
      <c r="O25" s="26">
        <f>IFERROR((N25/(SUMIFS('KPI0 Assets reporting'!M:M,'KPI0 Assets reporting'!$B:$B,'KPI1 Fleet asset'!$B25&amp;"IN")*$C$3)),0)</f>
        <v>0</v>
      </c>
      <c r="P25" s="24"/>
      <c r="Q25" s="26">
        <f>IFERROR((P25/(SUMIFS('KPI0 Assets reporting'!N:N,'KPI0 Assets reporting'!$B:$B,'KPI1 Fleet asset'!$B25&amp;"IN")*$C$3)),0)</f>
        <v>0</v>
      </c>
      <c r="R25" s="24"/>
      <c r="S25" s="26">
        <f>IFERROR((R25/(SUMIFS('KPI0 Assets reporting'!O:O,'KPI0 Assets reporting'!$B:$B,'KPI1 Fleet asset'!$B25&amp;"IN")*$C$3)),0)</f>
        <v>0</v>
      </c>
      <c r="T25" s="24"/>
      <c r="U25" s="26">
        <f>IFERROR((T25/(SUMIFS('KPI0 Assets reporting'!P:P,'KPI0 Assets reporting'!$B:$B,'KPI1 Fleet asset'!$B25&amp;"IN")*$C$3)),0)</f>
        <v>0</v>
      </c>
      <c r="V25" s="24"/>
      <c r="W25" s="26">
        <f>IFERROR((V25/(SUMIFS('KPI0 Assets reporting'!Q:Q,'KPI0 Assets reporting'!$B:$B,'KPI1 Fleet asset'!$B25&amp;"IN")*$C$3)),0)</f>
        <v>0</v>
      </c>
      <c r="X25" s="24"/>
      <c r="Y25" s="26">
        <f>IFERROR((X25/(SUMIFS('KPI0 Assets reporting'!R:R,'KPI0 Assets reporting'!$B:$B,'KPI1 Fleet asset'!$B25&amp;"IN")*$C$3)),0)</f>
        <v>0</v>
      </c>
      <c r="Z25" s="24"/>
      <c r="AA25" s="26">
        <f>IFERROR((Z25/(SUMIFS('KPI0 Assets reporting'!S:S,'KPI0 Assets reporting'!$B:$B,'KPI1 Fleet asset'!$B25&amp;"IN")*$C$3)),0)</f>
        <v>0</v>
      </c>
      <c r="AB25" s="24"/>
      <c r="AC25" s="26">
        <f>IFERROR((AB25/(SUMIFS('KPI0 Assets reporting'!T:T,'KPI0 Assets reporting'!$B:$B,'KPI1 Fleet asset'!$B25&amp;"IN")*$C$3)),0)</f>
        <v>0</v>
      </c>
      <c r="AD25" s="24"/>
      <c r="AE25" s="26">
        <f>IFERROR((AD25/(SUMIFS('KPI0 Assets reporting'!U:U,'KPI0 Assets reporting'!$B:$B,'KPI1 Fleet asset'!$B25&amp;"IN")*$C$3)),0)</f>
        <v>0</v>
      </c>
    </row>
    <row r="26" spans="1:31" s="2" customFormat="1">
      <c r="A26" s="5" t="s">
        <v>18</v>
      </c>
      <c r="B26" s="2" t="s">
        <v>37</v>
      </c>
      <c r="C26" s="21">
        <v>8</v>
      </c>
      <c r="D26" s="24">
        <f>SUMIF('KPI0 Assets reporting'!D:D,'KPI1 Fleet asset'!B26,'KPI0 Assets reporting'!I:I)*C26</f>
        <v>1272</v>
      </c>
      <c r="E26" s="26">
        <f>IFERROR((D26/
(SUMIF('KPI0 Assets reporting'!D:D,'KPI1 Fleet asset'!B26,'KPI0 Assets reporting'!I:I)
*$C$3)),0)</f>
        <v>1</v>
      </c>
      <c r="F26" s="24">
        <v>721</v>
      </c>
      <c r="G26" s="26">
        <f>IFERROR((F26/(SUMIFS('KPI0 Assets reporting'!I:I,'KPI0 Assets reporting'!$B:$B,'KPI1 Fleet asset'!$B26&amp;"IN")*$C$3)),0)</f>
        <v>5.6328125</v>
      </c>
      <c r="H26" s="24">
        <v>737</v>
      </c>
      <c r="I26" s="26">
        <f>IFERROR((H26/(SUMIFS('KPI0 Assets reporting'!J:J,'KPI0 Assets reporting'!$B:$B,'KPI1 Fleet asset'!$B26&amp;"IN")*$C$3)),0)</f>
        <v>0.82995495495495497</v>
      </c>
      <c r="J26" s="24">
        <v>725</v>
      </c>
      <c r="K26" s="26">
        <f>IFERROR((J26/(SUMIFS('KPI0 Assets reporting'!K:K,'KPI0 Assets reporting'!$B:$B,'KPI1 Fleet asset'!$B26&amp;"IN")*$C$3)),0)</f>
        <v>0.81644144144144148</v>
      </c>
      <c r="L26" s="24">
        <v>725</v>
      </c>
      <c r="M26" s="26">
        <f>IFERROR((L26/(SUMIFS('KPI0 Assets reporting'!L:L,'KPI0 Assets reporting'!$B:$B,'KPI1 Fleet asset'!$B26&amp;"IN")*$C$3)),0)</f>
        <v>0.81644144144144148</v>
      </c>
      <c r="N26" s="24"/>
      <c r="O26" s="26">
        <f>IFERROR((N26/(SUMIFS('KPI0 Assets reporting'!M:M,'KPI0 Assets reporting'!$B:$B,'KPI1 Fleet asset'!$B26&amp;"IN")*$C$3)),0)</f>
        <v>0</v>
      </c>
      <c r="P26" s="24"/>
      <c r="Q26" s="26">
        <f>IFERROR((P26/(SUMIFS('KPI0 Assets reporting'!N:N,'KPI0 Assets reporting'!$B:$B,'KPI1 Fleet asset'!$B26&amp;"IN")*$C$3)),0)</f>
        <v>0</v>
      </c>
      <c r="R26" s="24"/>
      <c r="S26" s="26">
        <f>IFERROR((R26/(SUMIFS('KPI0 Assets reporting'!O:O,'KPI0 Assets reporting'!$B:$B,'KPI1 Fleet asset'!$B26&amp;"IN")*$C$3)),0)</f>
        <v>0</v>
      </c>
      <c r="T26" s="24"/>
      <c r="U26" s="26">
        <f>IFERROR((T26/(SUMIFS('KPI0 Assets reporting'!P:P,'KPI0 Assets reporting'!$B:$B,'KPI1 Fleet asset'!$B26&amp;"IN")*$C$3)),0)</f>
        <v>0</v>
      </c>
      <c r="V26" s="24"/>
      <c r="W26" s="26">
        <f>IFERROR((V26/(SUMIFS('KPI0 Assets reporting'!Q:Q,'KPI0 Assets reporting'!$B:$B,'KPI1 Fleet asset'!$B26&amp;"IN")*$C$3)),0)</f>
        <v>0</v>
      </c>
      <c r="X26" s="24"/>
      <c r="Y26" s="26">
        <f>IFERROR((X26/(SUMIFS('KPI0 Assets reporting'!R:R,'KPI0 Assets reporting'!$B:$B,'KPI1 Fleet asset'!$B26&amp;"IN")*$C$3)),0)</f>
        <v>0</v>
      </c>
      <c r="Z26" s="24"/>
      <c r="AA26" s="26">
        <f>IFERROR((Z26/(SUMIFS('KPI0 Assets reporting'!S:S,'KPI0 Assets reporting'!$B:$B,'KPI1 Fleet asset'!$B26&amp;"IN")*$C$3)),0)</f>
        <v>0</v>
      </c>
      <c r="AB26" s="24"/>
      <c r="AC26" s="26">
        <f>IFERROR((AB26/(SUMIFS('KPI0 Assets reporting'!T:T,'KPI0 Assets reporting'!$B:$B,'KPI1 Fleet asset'!$B26&amp;"IN")*$C$3)),0)</f>
        <v>0</v>
      </c>
      <c r="AD26" s="24"/>
      <c r="AE26" s="26">
        <f>IFERROR((AD26/(SUMIFS('KPI0 Assets reporting'!U:U,'KPI0 Assets reporting'!$B:$B,'KPI1 Fleet asset'!$B26&amp;"IN")*$C$3)),0)</f>
        <v>0</v>
      </c>
    </row>
    <row r="27" spans="1:31" s="2" customFormat="1">
      <c r="A27" s="5" t="s">
        <v>17</v>
      </c>
      <c r="B27" s="2" t="s">
        <v>27</v>
      </c>
      <c r="C27" s="21">
        <v>8</v>
      </c>
      <c r="D27" s="24">
        <f>SUMIF('KPI0 Assets reporting'!D:D,'KPI1 Fleet asset'!B27,'KPI0 Assets reporting'!I:I)*C27</f>
        <v>96</v>
      </c>
      <c r="E27" s="26">
        <f>IFERROR((D27/
(SUMIF('KPI0 Assets reporting'!D:D,'KPI1 Fleet asset'!B27,'KPI0 Assets reporting'!I:I)
*$C$3)),0)</f>
        <v>1</v>
      </c>
      <c r="F27" s="24">
        <v>85</v>
      </c>
      <c r="G27" s="26">
        <f>IFERROR((F27/(SUMIFS('KPI0 Assets reporting'!I:I,'KPI0 Assets reporting'!$B:$B,'KPI1 Fleet asset'!$B27&amp;"IN")*$C$3)),0)</f>
        <v>0.96590909090909094</v>
      </c>
      <c r="H27" s="24">
        <v>85</v>
      </c>
      <c r="I27" s="26">
        <f>IFERROR((H27/(SUMIFS('KPI0 Assets reporting'!J:J,'KPI0 Assets reporting'!$B:$B,'KPI1 Fleet asset'!$B27&amp;"IN")*$C$3)),0)</f>
        <v>0.96590909090909094</v>
      </c>
      <c r="J27" s="24">
        <v>92</v>
      </c>
      <c r="K27" s="26">
        <f>IFERROR((J27/(SUMIFS('KPI0 Assets reporting'!K:K,'KPI0 Assets reporting'!$B:$B,'KPI1 Fleet asset'!$B27&amp;"IN")*$C$3)),0)</f>
        <v>0.95833333333333337</v>
      </c>
      <c r="L27" s="24">
        <v>92</v>
      </c>
      <c r="M27" s="26">
        <f>IFERROR((L27/(SUMIFS('KPI0 Assets reporting'!L:L,'KPI0 Assets reporting'!$B:$B,'KPI1 Fleet asset'!$B27&amp;"IN")*$C$3)),0)</f>
        <v>0.95833333333333337</v>
      </c>
      <c r="N27" s="24"/>
      <c r="O27" s="26">
        <f>IFERROR((N27/(SUMIFS('KPI0 Assets reporting'!M:M,'KPI0 Assets reporting'!$B:$B,'KPI1 Fleet asset'!$B27&amp;"IN")*$C$3)),0)</f>
        <v>0</v>
      </c>
      <c r="P27" s="24"/>
      <c r="Q27" s="26">
        <f>IFERROR((P27/(SUMIFS('KPI0 Assets reporting'!N:N,'KPI0 Assets reporting'!$B:$B,'KPI1 Fleet asset'!$B27&amp;"IN")*$C$3)),0)</f>
        <v>0</v>
      </c>
      <c r="R27" s="24"/>
      <c r="S27" s="26">
        <f>IFERROR((R27/(SUMIFS('KPI0 Assets reporting'!O:O,'KPI0 Assets reporting'!$B:$B,'KPI1 Fleet asset'!$B27&amp;"IN")*$C$3)),0)</f>
        <v>0</v>
      </c>
      <c r="T27" s="24"/>
      <c r="U27" s="26">
        <f>IFERROR((T27/(SUMIFS('KPI0 Assets reporting'!P:P,'KPI0 Assets reporting'!$B:$B,'KPI1 Fleet asset'!$B27&amp;"IN")*$C$3)),0)</f>
        <v>0</v>
      </c>
      <c r="V27" s="24"/>
      <c r="W27" s="26">
        <f>IFERROR((V27/(SUMIFS('KPI0 Assets reporting'!Q:Q,'KPI0 Assets reporting'!$B:$B,'KPI1 Fleet asset'!$B27&amp;"IN")*$C$3)),0)</f>
        <v>0</v>
      </c>
      <c r="X27" s="24"/>
      <c r="Y27" s="26">
        <f>IFERROR((X27/(SUMIFS('KPI0 Assets reporting'!R:R,'KPI0 Assets reporting'!$B:$B,'KPI1 Fleet asset'!$B27&amp;"IN")*$C$3)),0)</f>
        <v>0</v>
      </c>
      <c r="Z27" s="24"/>
      <c r="AA27" s="26">
        <f>IFERROR((Z27/(SUMIFS('KPI0 Assets reporting'!S:S,'KPI0 Assets reporting'!$B:$B,'KPI1 Fleet asset'!$B27&amp;"IN")*$C$3)),0)</f>
        <v>0</v>
      </c>
      <c r="AB27" s="24"/>
      <c r="AC27" s="26">
        <f>IFERROR((AB27/(SUMIFS('KPI0 Assets reporting'!T:T,'KPI0 Assets reporting'!$B:$B,'KPI1 Fleet asset'!$B27&amp;"IN")*$C$3)),0)</f>
        <v>0</v>
      </c>
      <c r="AD27" s="24"/>
      <c r="AE27" s="26">
        <f>IFERROR((AD27/(SUMIFS('KPI0 Assets reporting'!U:U,'KPI0 Assets reporting'!$B:$B,'KPI1 Fleet asset'!$B27&amp;"IN")*$C$3)),0)</f>
        <v>0</v>
      </c>
    </row>
    <row r="28" spans="1:31" s="2" customFormat="1">
      <c r="A28" s="5" t="s">
        <v>18</v>
      </c>
      <c r="B28" s="2" t="s">
        <v>38</v>
      </c>
      <c r="C28" s="21">
        <v>8</v>
      </c>
      <c r="D28" s="24">
        <f>SUMIF('KPI0 Assets reporting'!D:D,'KPI1 Fleet asset'!B28,'KPI0 Assets reporting'!I:I)*C28</f>
        <v>24</v>
      </c>
      <c r="E28" s="26">
        <f>IFERROR((D28/
(SUMIF('KPI0 Assets reporting'!D:D,'KPI1 Fleet asset'!B28,'KPI0 Assets reporting'!I:I)
*$C$3)),0)</f>
        <v>1</v>
      </c>
      <c r="F28" s="24">
        <v>0</v>
      </c>
      <c r="G28" s="26">
        <f>IFERROR((F28/(SUMIFS('KPI0 Assets reporting'!I:I,'KPI0 Assets reporting'!$B:$B,'KPI1 Fleet asset'!$B28&amp;"IN")*$C$3)),0)</f>
        <v>0</v>
      </c>
      <c r="H28" s="24">
        <v>0</v>
      </c>
      <c r="I28" s="26">
        <f>IFERROR((H28/(SUMIFS('KPI0 Assets reporting'!J:J,'KPI0 Assets reporting'!$B:$B,'KPI1 Fleet asset'!$B28&amp;"IN")*$C$3)),0)</f>
        <v>0</v>
      </c>
      <c r="J28" s="24">
        <v>0</v>
      </c>
      <c r="K28" s="26">
        <f>IFERROR((J28/(SUMIFS('KPI0 Assets reporting'!K:K,'KPI0 Assets reporting'!$B:$B,'KPI1 Fleet asset'!$B28&amp;"IN")*$C$3)),0)</f>
        <v>0</v>
      </c>
      <c r="L28" s="24">
        <v>0</v>
      </c>
      <c r="M28" s="26">
        <f>IFERROR((L28/(SUMIFS('KPI0 Assets reporting'!L:L,'KPI0 Assets reporting'!$B:$B,'KPI1 Fleet asset'!$B28&amp;"IN")*$C$3)),0)</f>
        <v>0</v>
      </c>
      <c r="N28" s="24"/>
      <c r="O28" s="26">
        <f>IFERROR((N28/(SUMIFS('KPI0 Assets reporting'!M:M,'KPI0 Assets reporting'!$B:$B,'KPI1 Fleet asset'!$B28&amp;"IN")*$C$3)),0)</f>
        <v>0</v>
      </c>
      <c r="P28" s="24"/>
      <c r="Q28" s="26">
        <f>IFERROR((P28/(SUMIFS('KPI0 Assets reporting'!N:N,'KPI0 Assets reporting'!$B:$B,'KPI1 Fleet asset'!$B28&amp;"IN")*$C$3)),0)</f>
        <v>0</v>
      </c>
      <c r="R28" s="24"/>
      <c r="S28" s="26">
        <f>IFERROR((R28/(SUMIFS('KPI0 Assets reporting'!O:O,'KPI0 Assets reporting'!$B:$B,'KPI1 Fleet asset'!$B28&amp;"IN")*$C$3)),0)</f>
        <v>0</v>
      </c>
      <c r="T28" s="24"/>
      <c r="U28" s="26">
        <f>IFERROR((T28/(SUMIFS('KPI0 Assets reporting'!P:P,'KPI0 Assets reporting'!$B:$B,'KPI1 Fleet asset'!$B28&amp;"IN")*$C$3)),0)</f>
        <v>0</v>
      </c>
      <c r="V28" s="24"/>
      <c r="W28" s="26">
        <f>IFERROR((V28/(SUMIFS('KPI0 Assets reporting'!Q:Q,'KPI0 Assets reporting'!$B:$B,'KPI1 Fleet asset'!$B28&amp;"IN")*$C$3)),0)</f>
        <v>0</v>
      </c>
      <c r="X28" s="24"/>
      <c r="Y28" s="26">
        <f>IFERROR((X28/(SUMIFS('KPI0 Assets reporting'!R:R,'KPI0 Assets reporting'!$B:$B,'KPI1 Fleet asset'!$B28&amp;"IN")*$C$3)),0)</f>
        <v>0</v>
      </c>
      <c r="Z28" s="24"/>
      <c r="AA28" s="26">
        <f>IFERROR((Z28/(SUMIFS('KPI0 Assets reporting'!S:S,'KPI0 Assets reporting'!$B:$B,'KPI1 Fleet asset'!$B28&amp;"IN")*$C$3)),0)</f>
        <v>0</v>
      </c>
      <c r="AB28" s="24"/>
      <c r="AC28" s="26">
        <f>IFERROR((AB28/(SUMIFS('KPI0 Assets reporting'!T:T,'KPI0 Assets reporting'!$B:$B,'KPI1 Fleet asset'!$B28&amp;"IN")*$C$3)),0)</f>
        <v>0</v>
      </c>
      <c r="AD28" s="24"/>
      <c r="AE28" s="26">
        <f>IFERROR((AD28/(SUMIFS('KPI0 Assets reporting'!U:U,'KPI0 Assets reporting'!$B:$B,'KPI1 Fleet asset'!$B28&amp;"IN")*$C$3)),0)</f>
        <v>0</v>
      </c>
    </row>
    <row r="29" spans="1:31" s="2" customFormat="1">
      <c r="A29" s="5" t="s">
        <v>20</v>
      </c>
      <c r="B29" s="2" t="s">
        <v>66</v>
      </c>
      <c r="C29" s="21">
        <v>8</v>
      </c>
      <c r="D29" s="24">
        <f>SUMIF('KPI0 Assets reporting'!D:D,'KPI1 Fleet asset'!B29,'KPI0 Assets reporting'!I:I)*C29</f>
        <v>264</v>
      </c>
      <c r="E29" s="26">
        <f>IFERROR((D29/
(SUMIF('KPI0 Assets reporting'!D:D,'KPI1 Fleet asset'!B29,'KPI0 Assets reporting'!I:I)
*$C$3)),0)</f>
        <v>1</v>
      </c>
      <c r="F29" s="24">
        <v>126</v>
      </c>
      <c r="G29" s="26">
        <f>IFERROR((F29/(SUMIFS('KPI0 Assets reporting'!I:I,'KPI0 Assets reporting'!$B:$B,'KPI1 Fleet asset'!$B29&amp;"IN")*$C$3)),0)</f>
        <v>0.984375</v>
      </c>
      <c r="H29" s="24">
        <v>126</v>
      </c>
      <c r="I29" s="26">
        <f>IFERROR((H29/(SUMIFS('KPI0 Assets reporting'!J:J,'KPI0 Assets reporting'!$B:$B,'KPI1 Fleet asset'!$B29&amp;"IN")*$C$3)),0)</f>
        <v>0.984375</v>
      </c>
      <c r="J29" s="24">
        <v>126</v>
      </c>
      <c r="K29" s="26">
        <f>IFERROR((J29/(SUMIFS('KPI0 Assets reporting'!K:K,'KPI0 Assets reporting'!$B:$B,'KPI1 Fleet asset'!$B29&amp;"IN")*$C$3)),0)</f>
        <v>0.875</v>
      </c>
      <c r="L29" s="24">
        <v>126</v>
      </c>
      <c r="M29" s="26">
        <f>IFERROR((L29/(SUMIFS('KPI0 Assets reporting'!L:L,'KPI0 Assets reporting'!$B:$B,'KPI1 Fleet asset'!$B29&amp;"IN")*$C$3)),0)</f>
        <v>0.875</v>
      </c>
      <c r="N29" s="24"/>
      <c r="O29" s="26">
        <f>IFERROR((N29/(SUMIFS('KPI0 Assets reporting'!M:M,'KPI0 Assets reporting'!$B:$B,'KPI1 Fleet asset'!$B29&amp;"IN")*$C$3)),0)</f>
        <v>0</v>
      </c>
      <c r="P29" s="24"/>
      <c r="Q29" s="26">
        <f>IFERROR((P29/(SUMIFS('KPI0 Assets reporting'!N:N,'KPI0 Assets reporting'!$B:$B,'KPI1 Fleet asset'!$B29&amp;"IN")*$C$3)),0)</f>
        <v>0</v>
      </c>
      <c r="R29" s="24"/>
      <c r="S29" s="26">
        <f>IFERROR((R29/(SUMIFS('KPI0 Assets reporting'!O:O,'KPI0 Assets reporting'!$B:$B,'KPI1 Fleet asset'!$B29&amp;"IN")*$C$3)),0)</f>
        <v>0</v>
      </c>
      <c r="T29" s="24"/>
      <c r="U29" s="26">
        <f>IFERROR((T29/(SUMIFS('KPI0 Assets reporting'!P:P,'KPI0 Assets reporting'!$B:$B,'KPI1 Fleet asset'!$B29&amp;"IN")*$C$3)),0)</f>
        <v>0</v>
      </c>
      <c r="V29" s="24"/>
      <c r="W29" s="26">
        <f>IFERROR((V29/(SUMIFS('KPI0 Assets reporting'!Q:Q,'KPI0 Assets reporting'!$B:$B,'KPI1 Fleet asset'!$B29&amp;"IN")*$C$3)),0)</f>
        <v>0</v>
      </c>
      <c r="X29" s="24"/>
      <c r="Y29" s="26">
        <f>IFERROR((X29/(SUMIFS('KPI0 Assets reporting'!R:R,'KPI0 Assets reporting'!$B:$B,'KPI1 Fleet asset'!$B29&amp;"IN")*$C$3)),0)</f>
        <v>0</v>
      </c>
      <c r="Z29" s="24"/>
      <c r="AA29" s="26">
        <f>IFERROR((Z29/(SUMIFS('KPI0 Assets reporting'!S:S,'KPI0 Assets reporting'!$B:$B,'KPI1 Fleet asset'!$B29&amp;"IN")*$C$3)),0)</f>
        <v>0</v>
      </c>
      <c r="AB29" s="24"/>
      <c r="AC29" s="26">
        <f>IFERROR((AB29/(SUMIFS('KPI0 Assets reporting'!T:T,'KPI0 Assets reporting'!$B:$B,'KPI1 Fleet asset'!$B29&amp;"IN")*$C$3)),0)</f>
        <v>0</v>
      </c>
      <c r="AD29" s="24"/>
      <c r="AE29" s="26">
        <f>IFERROR((AD29/(SUMIFS('KPI0 Assets reporting'!U:U,'KPI0 Assets reporting'!$B:$B,'KPI1 Fleet asset'!$B29&amp;"IN")*$C$3)),0)</f>
        <v>0</v>
      </c>
    </row>
    <row r="30" spans="1:31" s="2" customFormat="1">
      <c r="A30" s="5" t="s">
        <v>18</v>
      </c>
      <c r="B30" s="2" t="s">
        <v>39</v>
      </c>
      <c r="C30" s="21">
        <v>8</v>
      </c>
      <c r="D30" s="24">
        <f>SUMIF('KPI0 Assets reporting'!D:D,'KPI1 Fleet asset'!B30,'KPI0 Assets reporting'!I:I)*C30</f>
        <v>264</v>
      </c>
      <c r="E30" s="26">
        <f>IFERROR((D30/
(SUMIF('KPI0 Assets reporting'!D:D,'KPI1 Fleet asset'!B30,'KPI0 Assets reporting'!I:I)
*$C$3)),0)</f>
        <v>1</v>
      </c>
      <c r="F30" s="24">
        <v>150</v>
      </c>
      <c r="G30" s="26">
        <f>IFERROR((F30/(SUMIFS('KPI0 Assets reporting'!I:I,'KPI0 Assets reporting'!$B:$B,'KPI1 Fleet asset'!$B30&amp;"IN")*$C$3)),0)</f>
        <v>0.81521739130434778</v>
      </c>
      <c r="H30" s="24">
        <v>150</v>
      </c>
      <c r="I30" s="26">
        <f>IFERROR((H30/(SUMIFS('KPI0 Assets reporting'!J:J,'KPI0 Assets reporting'!$B:$B,'KPI1 Fleet asset'!$B30&amp;"IN")*$C$3)),0)</f>
        <v>0.81521739130434778</v>
      </c>
      <c r="J30" s="24">
        <v>150</v>
      </c>
      <c r="K30" s="26">
        <f>IFERROR((J30/(SUMIFS('KPI0 Assets reporting'!K:K,'KPI0 Assets reporting'!$B:$B,'KPI1 Fleet asset'!$B30&amp;"IN")*$C$3)),0)</f>
        <v>0.81521739130434778</v>
      </c>
      <c r="L30" s="24">
        <v>150</v>
      </c>
      <c r="M30" s="26">
        <f>IFERROR((L30/(SUMIFS('KPI0 Assets reporting'!L:L,'KPI0 Assets reporting'!$B:$B,'KPI1 Fleet asset'!$B30&amp;"IN")*$C$3)),0)</f>
        <v>0.81521739130434778</v>
      </c>
      <c r="N30" s="24"/>
      <c r="O30" s="26">
        <f>IFERROR((N30/(SUMIFS('KPI0 Assets reporting'!M:M,'KPI0 Assets reporting'!$B:$B,'KPI1 Fleet asset'!$B30&amp;"IN")*$C$3)),0)</f>
        <v>0</v>
      </c>
      <c r="P30" s="24"/>
      <c r="Q30" s="26">
        <f>IFERROR((P30/(SUMIFS('KPI0 Assets reporting'!N:N,'KPI0 Assets reporting'!$B:$B,'KPI1 Fleet asset'!$B30&amp;"IN")*$C$3)),0)</f>
        <v>0</v>
      </c>
      <c r="R30" s="24"/>
      <c r="S30" s="26">
        <f>IFERROR((R30/(SUMIFS('KPI0 Assets reporting'!O:O,'KPI0 Assets reporting'!$B:$B,'KPI1 Fleet asset'!$B30&amp;"IN")*$C$3)),0)</f>
        <v>0</v>
      </c>
      <c r="T30" s="24"/>
      <c r="U30" s="26">
        <f>IFERROR((T30/(SUMIFS('KPI0 Assets reporting'!P:P,'KPI0 Assets reporting'!$B:$B,'KPI1 Fleet asset'!$B30&amp;"IN")*$C$3)),0)</f>
        <v>0</v>
      </c>
      <c r="V30" s="24"/>
      <c r="W30" s="26">
        <f>IFERROR((V30/(SUMIFS('KPI0 Assets reporting'!Q:Q,'KPI0 Assets reporting'!$B:$B,'KPI1 Fleet asset'!$B30&amp;"IN")*$C$3)),0)</f>
        <v>0</v>
      </c>
      <c r="X30" s="24"/>
      <c r="Y30" s="26">
        <f>IFERROR((X30/(SUMIFS('KPI0 Assets reporting'!R:R,'KPI0 Assets reporting'!$B:$B,'KPI1 Fleet asset'!$B30&amp;"IN")*$C$3)),0)</f>
        <v>0</v>
      </c>
      <c r="Z30" s="24"/>
      <c r="AA30" s="26">
        <f>IFERROR((Z30/(SUMIFS('KPI0 Assets reporting'!S:S,'KPI0 Assets reporting'!$B:$B,'KPI1 Fleet asset'!$B30&amp;"IN")*$C$3)),0)</f>
        <v>0</v>
      </c>
      <c r="AB30" s="24"/>
      <c r="AC30" s="26">
        <f>IFERROR((AB30/(SUMIFS('KPI0 Assets reporting'!T:T,'KPI0 Assets reporting'!$B:$B,'KPI1 Fleet asset'!$B30&amp;"IN")*$C$3)),0)</f>
        <v>0</v>
      </c>
      <c r="AD30" s="24"/>
      <c r="AE30" s="26">
        <f>IFERROR((AD30/(SUMIFS('KPI0 Assets reporting'!U:U,'KPI0 Assets reporting'!$B:$B,'KPI1 Fleet asset'!$B30&amp;"IN")*$C$3)),0)</f>
        <v>0</v>
      </c>
    </row>
    <row r="31" spans="1:31" s="2" customFormat="1">
      <c r="A31" s="5" t="s">
        <v>20</v>
      </c>
      <c r="B31" s="2" t="s">
        <v>67</v>
      </c>
      <c r="C31" s="21">
        <v>8</v>
      </c>
      <c r="D31" s="24">
        <f>SUMIF('KPI0 Assets reporting'!D:D,'KPI1 Fleet asset'!B31,'KPI0 Assets reporting'!I:I)*C31</f>
        <v>2832</v>
      </c>
      <c r="E31" s="26">
        <f>IFERROR((D31/
(SUMIF('KPI0 Assets reporting'!D:D,'KPI1 Fleet asset'!B31,'KPI0 Assets reporting'!I:I)
*$C$3)),0)</f>
        <v>1</v>
      </c>
      <c r="F31" s="24">
        <v>306</v>
      </c>
      <c r="G31" s="26">
        <f>IFERROR((F31/(SUMIFS('KPI0 Assets reporting'!I:I,'KPI0 Assets reporting'!$B:$B,'KPI1 Fleet asset'!$B31&amp;"IN")*$C$3)),0)</f>
        <v>0.88953488372093026</v>
      </c>
      <c r="H31" s="24">
        <v>306</v>
      </c>
      <c r="I31" s="26">
        <f>IFERROR((H31/(SUMIFS('KPI0 Assets reporting'!J:J,'KPI0 Assets reporting'!$B:$B,'KPI1 Fleet asset'!$B31&amp;"IN")*$C$3)),0)</f>
        <v>0.9107142857142857</v>
      </c>
      <c r="J31" s="24">
        <v>299</v>
      </c>
      <c r="K31" s="26">
        <f>IFERROR((J31/(SUMIFS('KPI0 Assets reporting'!K:K,'KPI0 Assets reporting'!$B:$B,'KPI1 Fleet asset'!$B31&amp;"IN")*$C$3)),0)</f>
        <v>0.88988095238095233</v>
      </c>
      <c r="L31" s="24">
        <v>299</v>
      </c>
      <c r="M31" s="26">
        <f>IFERROR((L31/(SUMIFS('KPI0 Assets reporting'!L:L,'KPI0 Assets reporting'!$B:$B,'KPI1 Fleet asset'!$B31&amp;"IN")*$C$3)),0)</f>
        <v>0.88988095238095233</v>
      </c>
      <c r="N31" s="24"/>
      <c r="O31" s="26">
        <f>IFERROR((N31/(SUMIFS('KPI0 Assets reporting'!M:M,'KPI0 Assets reporting'!$B:$B,'KPI1 Fleet asset'!$B31&amp;"IN")*$C$3)),0)</f>
        <v>0</v>
      </c>
      <c r="P31" s="24"/>
      <c r="Q31" s="26">
        <f>IFERROR((P31/(SUMIFS('KPI0 Assets reporting'!N:N,'KPI0 Assets reporting'!$B:$B,'KPI1 Fleet asset'!$B31&amp;"IN")*$C$3)),0)</f>
        <v>0</v>
      </c>
      <c r="R31" s="24"/>
      <c r="S31" s="26">
        <f>IFERROR((R31/(SUMIFS('KPI0 Assets reporting'!O:O,'KPI0 Assets reporting'!$B:$B,'KPI1 Fleet asset'!$B31&amp;"IN")*$C$3)),0)</f>
        <v>0</v>
      </c>
      <c r="T31" s="24"/>
      <c r="U31" s="26">
        <f>IFERROR((T31/(SUMIFS('KPI0 Assets reporting'!P:P,'KPI0 Assets reporting'!$B:$B,'KPI1 Fleet asset'!$B31&amp;"IN")*$C$3)),0)</f>
        <v>0</v>
      </c>
      <c r="V31" s="24"/>
      <c r="W31" s="26">
        <f>IFERROR((V31/(SUMIFS('KPI0 Assets reporting'!Q:Q,'KPI0 Assets reporting'!$B:$B,'KPI1 Fleet asset'!$B31&amp;"IN")*$C$3)),0)</f>
        <v>0</v>
      </c>
      <c r="X31" s="24"/>
      <c r="Y31" s="26">
        <f>IFERROR((X31/(SUMIFS('KPI0 Assets reporting'!R:R,'KPI0 Assets reporting'!$B:$B,'KPI1 Fleet asset'!$B31&amp;"IN")*$C$3)),0)</f>
        <v>0</v>
      </c>
      <c r="Z31" s="24"/>
      <c r="AA31" s="26">
        <f>IFERROR((Z31/(SUMIFS('KPI0 Assets reporting'!S:S,'KPI0 Assets reporting'!$B:$B,'KPI1 Fleet asset'!$B31&amp;"IN")*$C$3)),0)</f>
        <v>0</v>
      </c>
      <c r="AB31" s="24"/>
      <c r="AC31" s="26">
        <f>IFERROR((AB31/(SUMIFS('KPI0 Assets reporting'!T:T,'KPI0 Assets reporting'!$B:$B,'KPI1 Fleet asset'!$B31&amp;"IN")*$C$3)),0)</f>
        <v>0</v>
      </c>
      <c r="AD31" s="24"/>
      <c r="AE31" s="26">
        <f>IFERROR((AD31/(SUMIFS('KPI0 Assets reporting'!U:U,'KPI0 Assets reporting'!$B:$B,'KPI1 Fleet asset'!$B31&amp;"IN")*$C$3)),0)</f>
        <v>0</v>
      </c>
    </row>
    <row r="32" spans="1:31" s="2" customFormat="1">
      <c r="A32" s="5" t="s">
        <v>18</v>
      </c>
      <c r="B32" s="2" t="s">
        <v>40</v>
      </c>
      <c r="C32" s="21">
        <v>8</v>
      </c>
      <c r="D32" s="24">
        <f>SUMIF('KPI0 Assets reporting'!D:D,'KPI1 Fleet asset'!B32,'KPI0 Assets reporting'!I:I)*C32</f>
        <v>392</v>
      </c>
      <c r="E32" s="26">
        <f>IFERROR((D32/
(SUMIF('KPI0 Assets reporting'!D:D,'KPI1 Fleet asset'!B32,'KPI0 Assets reporting'!I:I)
*$C$3)),0)</f>
        <v>1</v>
      </c>
      <c r="F32" s="24">
        <v>59</v>
      </c>
      <c r="G32" s="26">
        <f>IFERROR((F32/(SUMIFS('KPI0 Assets reporting'!I:I,'KPI0 Assets reporting'!$B:$B,'KPI1 Fleet asset'!$B32&amp;"IN")*$C$3)),0)</f>
        <v>0.73750000000000004</v>
      </c>
      <c r="H32" s="24">
        <v>59</v>
      </c>
      <c r="I32" s="26">
        <f>IFERROR((H32/(SUMIFS('KPI0 Assets reporting'!J:J,'KPI0 Assets reporting'!$B:$B,'KPI1 Fleet asset'!$B32&amp;"IN")*$C$3)),0)</f>
        <v>0.73750000000000004</v>
      </c>
      <c r="J32" s="24">
        <v>59</v>
      </c>
      <c r="K32" s="26">
        <f>IFERROR((J32/(SUMIFS('KPI0 Assets reporting'!K:K,'KPI0 Assets reporting'!$B:$B,'KPI1 Fleet asset'!$B32&amp;"IN")*$C$3)),0)</f>
        <v>0.73750000000000004</v>
      </c>
      <c r="L32" s="24">
        <v>59</v>
      </c>
      <c r="M32" s="26">
        <f>IFERROR((L32/(SUMIFS('KPI0 Assets reporting'!L:L,'KPI0 Assets reporting'!$B:$B,'KPI1 Fleet asset'!$B32&amp;"IN")*$C$3)),0)</f>
        <v>0.73750000000000004</v>
      </c>
      <c r="N32" s="24"/>
      <c r="O32" s="26">
        <f>IFERROR((N32/(SUMIFS('KPI0 Assets reporting'!M:M,'KPI0 Assets reporting'!$B:$B,'KPI1 Fleet asset'!$B32&amp;"IN")*$C$3)),0)</f>
        <v>0</v>
      </c>
      <c r="P32" s="24"/>
      <c r="Q32" s="26">
        <f>IFERROR((P32/(SUMIFS('KPI0 Assets reporting'!N:N,'KPI0 Assets reporting'!$B:$B,'KPI1 Fleet asset'!$B32&amp;"IN")*$C$3)),0)</f>
        <v>0</v>
      </c>
      <c r="R32" s="24"/>
      <c r="S32" s="26">
        <f>IFERROR((R32/(SUMIFS('KPI0 Assets reporting'!O:O,'KPI0 Assets reporting'!$B:$B,'KPI1 Fleet asset'!$B32&amp;"IN")*$C$3)),0)</f>
        <v>0</v>
      </c>
      <c r="T32" s="24"/>
      <c r="U32" s="26">
        <f>IFERROR((T32/(SUMIFS('KPI0 Assets reporting'!P:P,'KPI0 Assets reporting'!$B:$B,'KPI1 Fleet asset'!$B32&amp;"IN")*$C$3)),0)</f>
        <v>0</v>
      </c>
      <c r="V32" s="24"/>
      <c r="W32" s="26">
        <f>IFERROR((V32/(SUMIFS('KPI0 Assets reporting'!Q:Q,'KPI0 Assets reporting'!$B:$B,'KPI1 Fleet asset'!$B32&amp;"IN")*$C$3)),0)</f>
        <v>0</v>
      </c>
      <c r="X32" s="24"/>
      <c r="Y32" s="26">
        <f>IFERROR((X32/(SUMIFS('KPI0 Assets reporting'!R:R,'KPI0 Assets reporting'!$B:$B,'KPI1 Fleet asset'!$B32&amp;"IN")*$C$3)),0)</f>
        <v>0</v>
      </c>
      <c r="Z32" s="24"/>
      <c r="AA32" s="26">
        <f>IFERROR((Z32/(SUMIFS('KPI0 Assets reporting'!S:S,'KPI0 Assets reporting'!$B:$B,'KPI1 Fleet asset'!$B32&amp;"IN")*$C$3)),0)</f>
        <v>0</v>
      </c>
      <c r="AB32" s="24"/>
      <c r="AC32" s="26">
        <f>IFERROR((AB32/(SUMIFS('KPI0 Assets reporting'!T:T,'KPI0 Assets reporting'!$B:$B,'KPI1 Fleet asset'!$B32&amp;"IN")*$C$3)),0)</f>
        <v>0</v>
      </c>
      <c r="AD32" s="24"/>
      <c r="AE32" s="26">
        <f>IFERROR((AD32/(SUMIFS('KPI0 Assets reporting'!U:U,'KPI0 Assets reporting'!$B:$B,'KPI1 Fleet asset'!$B32&amp;"IN")*$C$3)),0)</f>
        <v>0</v>
      </c>
    </row>
    <row r="33" spans="1:31" s="2" customFormat="1">
      <c r="A33" s="5" t="s">
        <v>17</v>
      </c>
      <c r="B33" s="2" t="s">
        <v>28</v>
      </c>
      <c r="C33" s="21">
        <v>8</v>
      </c>
      <c r="D33" s="24">
        <f>SUMIF('KPI0 Assets reporting'!D:D,'KPI1 Fleet asset'!B33,'KPI0 Assets reporting'!I:I)*C33</f>
        <v>560</v>
      </c>
      <c r="E33" s="26">
        <f>IFERROR((D33/
(SUMIF('KPI0 Assets reporting'!D:D,'KPI1 Fleet asset'!B33,'KPI0 Assets reporting'!I:I)
*$C$3)),0)</f>
        <v>1</v>
      </c>
      <c r="F33" s="24">
        <v>64</v>
      </c>
      <c r="G33" s="26">
        <f>IFERROR((F33/(SUMIFS('KPI0 Assets reporting'!I:I,'KPI0 Assets reporting'!$B:$B,'KPI1 Fleet asset'!$B33&amp;"IN")*$C$3)),0)</f>
        <v>0.88888888888888884</v>
      </c>
      <c r="H33" s="24">
        <v>64</v>
      </c>
      <c r="I33" s="26">
        <f>IFERROR((H33/(SUMIFS('KPI0 Assets reporting'!J:J,'KPI0 Assets reporting'!$B:$B,'KPI1 Fleet asset'!$B33&amp;"IN")*$C$3)),0)</f>
        <v>0.88888888888888884</v>
      </c>
      <c r="J33" s="24">
        <v>503</v>
      </c>
      <c r="K33" s="26">
        <f>IFERROR((J33/(SUMIFS('KPI0 Assets reporting'!K:K,'KPI0 Assets reporting'!$B:$B,'KPI1 Fleet asset'!$B33&amp;"IN")*$C$3)),0)</f>
        <v>0.82730263157894735</v>
      </c>
      <c r="L33" s="24">
        <v>503</v>
      </c>
      <c r="M33" s="26">
        <f>IFERROR((L33/(SUMIFS('KPI0 Assets reporting'!L:L,'KPI0 Assets reporting'!$B:$B,'KPI1 Fleet asset'!$B33&amp;"IN")*$C$3)),0)</f>
        <v>0.82730263157894735</v>
      </c>
      <c r="N33" s="24"/>
      <c r="O33" s="26">
        <f>IFERROR((N33/(SUMIFS('KPI0 Assets reporting'!M:M,'KPI0 Assets reporting'!$B:$B,'KPI1 Fleet asset'!$B33&amp;"IN")*$C$3)),0)</f>
        <v>0</v>
      </c>
      <c r="P33" s="24"/>
      <c r="Q33" s="26">
        <f>IFERROR((P33/(SUMIFS('KPI0 Assets reporting'!N:N,'KPI0 Assets reporting'!$B:$B,'KPI1 Fleet asset'!$B33&amp;"IN")*$C$3)),0)</f>
        <v>0</v>
      </c>
      <c r="R33" s="24"/>
      <c r="S33" s="26">
        <f>IFERROR((R33/(SUMIFS('KPI0 Assets reporting'!O:O,'KPI0 Assets reporting'!$B:$B,'KPI1 Fleet asset'!$B33&amp;"IN")*$C$3)),0)</f>
        <v>0</v>
      </c>
      <c r="T33" s="24"/>
      <c r="U33" s="26">
        <f>IFERROR((T33/(SUMIFS('KPI0 Assets reporting'!P:P,'KPI0 Assets reporting'!$B:$B,'KPI1 Fleet asset'!$B33&amp;"IN")*$C$3)),0)</f>
        <v>0</v>
      </c>
      <c r="V33" s="24"/>
      <c r="W33" s="26">
        <f>IFERROR((V33/(SUMIFS('KPI0 Assets reporting'!Q:Q,'KPI0 Assets reporting'!$B:$B,'KPI1 Fleet asset'!$B33&amp;"IN")*$C$3)),0)</f>
        <v>0</v>
      </c>
      <c r="X33" s="24"/>
      <c r="Y33" s="26">
        <f>IFERROR((X33/(SUMIFS('KPI0 Assets reporting'!R:R,'KPI0 Assets reporting'!$B:$B,'KPI1 Fleet asset'!$B33&amp;"IN")*$C$3)),0)</f>
        <v>0</v>
      </c>
      <c r="Z33" s="24"/>
      <c r="AA33" s="26">
        <f>IFERROR((Z33/(SUMIFS('KPI0 Assets reporting'!S:S,'KPI0 Assets reporting'!$B:$B,'KPI1 Fleet asset'!$B33&amp;"IN")*$C$3)),0)</f>
        <v>0</v>
      </c>
      <c r="AB33" s="24"/>
      <c r="AC33" s="26">
        <f>IFERROR((AB33/(SUMIFS('KPI0 Assets reporting'!T:T,'KPI0 Assets reporting'!$B:$B,'KPI1 Fleet asset'!$B33&amp;"IN")*$C$3)),0)</f>
        <v>0</v>
      </c>
      <c r="AD33" s="24"/>
      <c r="AE33" s="26">
        <f>IFERROR((AD33/(SUMIFS('KPI0 Assets reporting'!U:U,'KPI0 Assets reporting'!$B:$B,'KPI1 Fleet asset'!$B33&amp;"IN")*$C$3)),0)</f>
        <v>0</v>
      </c>
    </row>
    <row r="34" spans="1:31" s="2" customFormat="1">
      <c r="A34" s="5" t="s">
        <v>17</v>
      </c>
      <c r="B34" s="2" t="s">
        <v>29</v>
      </c>
      <c r="C34" s="21">
        <v>8</v>
      </c>
      <c r="D34" s="24">
        <f>SUMIF('KPI0 Assets reporting'!D:D,'KPI1 Fleet asset'!B34,'KPI0 Assets reporting'!I:I)*C34</f>
        <v>608</v>
      </c>
      <c r="E34" s="26">
        <f>IFERROR((D34/
(SUMIF('KPI0 Assets reporting'!D:D,'KPI1 Fleet asset'!B34,'KPI0 Assets reporting'!I:I)
*$C$3)),0)</f>
        <v>1</v>
      </c>
      <c r="F34" s="24">
        <v>0</v>
      </c>
      <c r="G34" s="26">
        <f>IFERROR((F34/(SUMIFS('KPI0 Assets reporting'!I:I,'KPI0 Assets reporting'!$B:$B,'KPI1 Fleet asset'!$B34&amp;"IN")*$C$3)),0)</f>
        <v>0</v>
      </c>
      <c r="H34" s="24">
        <v>0</v>
      </c>
      <c r="I34" s="26">
        <f>IFERROR((H34/(SUMIFS('KPI0 Assets reporting'!J:J,'KPI0 Assets reporting'!$B:$B,'KPI1 Fleet asset'!$B34&amp;"IN")*$C$3)),0)</f>
        <v>0</v>
      </c>
      <c r="J34" s="24">
        <v>0</v>
      </c>
      <c r="K34" s="26">
        <f>IFERROR((J34/(SUMIFS('KPI0 Assets reporting'!K:K,'KPI0 Assets reporting'!$B:$B,'KPI1 Fleet asset'!$B34&amp;"IN")*$C$3)),0)</f>
        <v>0</v>
      </c>
      <c r="L34" s="24">
        <v>0</v>
      </c>
      <c r="M34" s="26">
        <f>IFERROR((L34/(SUMIFS('KPI0 Assets reporting'!L:L,'KPI0 Assets reporting'!$B:$B,'KPI1 Fleet asset'!$B34&amp;"IN")*$C$3)),0)</f>
        <v>0</v>
      </c>
      <c r="N34" s="24"/>
      <c r="O34" s="26">
        <f>IFERROR((N34/(SUMIFS('KPI0 Assets reporting'!M:M,'KPI0 Assets reporting'!$B:$B,'KPI1 Fleet asset'!$B34&amp;"IN")*$C$3)),0)</f>
        <v>0</v>
      </c>
      <c r="P34" s="24"/>
      <c r="Q34" s="26">
        <f>IFERROR((P34/(SUMIFS('KPI0 Assets reporting'!N:N,'KPI0 Assets reporting'!$B:$B,'KPI1 Fleet asset'!$B34&amp;"IN")*$C$3)),0)</f>
        <v>0</v>
      </c>
      <c r="R34" s="24"/>
      <c r="S34" s="26">
        <f>IFERROR((R34/(SUMIFS('KPI0 Assets reporting'!O:O,'KPI0 Assets reporting'!$B:$B,'KPI1 Fleet asset'!$B34&amp;"IN")*$C$3)),0)</f>
        <v>0</v>
      </c>
      <c r="T34" s="24"/>
      <c r="U34" s="26">
        <f>IFERROR((T34/(SUMIFS('KPI0 Assets reporting'!P:P,'KPI0 Assets reporting'!$B:$B,'KPI1 Fleet asset'!$B34&amp;"IN")*$C$3)),0)</f>
        <v>0</v>
      </c>
      <c r="V34" s="24"/>
      <c r="W34" s="26">
        <f>IFERROR((V34/(SUMIFS('KPI0 Assets reporting'!Q:Q,'KPI0 Assets reporting'!$B:$B,'KPI1 Fleet asset'!$B34&amp;"IN")*$C$3)),0)</f>
        <v>0</v>
      </c>
      <c r="X34" s="24"/>
      <c r="Y34" s="26">
        <f>IFERROR((X34/(SUMIFS('KPI0 Assets reporting'!R:R,'KPI0 Assets reporting'!$B:$B,'KPI1 Fleet asset'!$B34&amp;"IN")*$C$3)),0)</f>
        <v>0</v>
      </c>
      <c r="Z34" s="24"/>
      <c r="AA34" s="26">
        <f>IFERROR((Z34/(SUMIFS('KPI0 Assets reporting'!S:S,'KPI0 Assets reporting'!$B:$B,'KPI1 Fleet asset'!$B34&amp;"IN")*$C$3)),0)</f>
        <v>0</v>
      </c>
      <c r="AB34" s="24"/>
      <c r="AC34" s="26">
        <f>IFERROR((AB34/(SUMIFS('KPI0 Assets reporting'!T:T,'KPI0 Assets reporting'!$B:$B,'KPI1 Fleet asset'!$B34&amp;"IN")*$C$3)),0)</f>
        <v>0</v>
      </c>
      <c r="AD34" s="24"/>
      <c r="AE34" s="26">
        <f>IFERROR((AD34/(SUMIFS('KPI0 Assets reporting'!U:U,'KPI0 Assets reporting'!$B:$B,'KPI1 Fleet asset'!$B34&amp;"IN")*$C$3)),0)</f>
        <v>0</v>
      </c>
    </row>
    <row r="35" spans="1:31" s="2" customFormat="1">
      <c r="A35" s="5" t="s">
        <v>19</v>
      </c>
      <c r="B35" s="2" t="s">
        <v>56</v>
      </c>
      <c r="C35" s="21">
        <v>8</v>
      </c>
      <c r="D35" s="24">
        <f>SUMIF('KPI0 Assets reporting'!D:D,'KPI1 Fleet asset'!B35,'KPI0 Assets reporting'!I:I)*C35</f>
        <v>440</v>
      </c>
      <c r="E35" s="26">
        <f>IFERROR((D35/
(SUMIF('KPI0 Assets reporting'!D:D,'KPI1 Fleet asset'!B35,'KPI0 Assets reporting'!I:I)
*$C$3)),0)</f>
        <v>1</v>
      </c>
      <c r="F35" s="24">
        <v>83</v>
      </c>
      <c r="G35" s="26">
        <f>IFERROR((F35/(SUMIFS('KPI0 Assets reporting'!I:I,'KPI0 Assets reporting'!$B:$B,'KPI1 Fleet asset'!$B35&amp;"IN")*$C$3)),0)</f>
        <v>0.86458333333333337</v>
      </c>
      <c r="H35" s="24">
        <v>83</v>
      </c>
      <c r="I35" s="26">
        <f>IFERROR((H35/(SUMIFS('KPI0 Assets reporting'!J:J,'KPI0 Assets reporting'!$B:$B,'KPI1 Fleet asset'!$B35&amp;"IN")*$C$3)),0)</f>
        <v>0.86458333333333337</v>
      </c>
      <c r="J35" s="24">
        <v>84</v>
      </c>
      <c r="K35" s="26">
        <f>IFERROR((J35/(SUMIFS('KPI0 Assets reporting'!K:K,'KPI0 Assets reporting'!$B:$B,'KPI1 Fleet asset'!$B35&amp;"IN")*$C$3)),0)</f>
        <v>0.875</v>
      </c>
      <c r="L35" s="24">
        <v>84</v>
      </c>
      <c r="M35" s="26">
        <f>IFERROR((L35/(SUMIFS('KPI0 Assets reporting'!L:L,'KPI0 Assets reporting'!$B:$B,'KPI1 Fleet asset'!$B35&amp;"IN")*$C$3)),0)</f>
        <v>0.875</v>
      </c>
      <c r="N35" s="24"/>
      <c r="O35" s="26">
        <f>IFERROR((N35/(SUMIFS('KPI0 Assets reporting'!M:M,'KPI0 Assets reporting'!$B:$B,'KPI1 Fleet asset'!$B35&amp;"IN")*$C$3)),0)</f>
        <v>0</v>
      </c>
      <c r="P35" s="24"/>
      <c r="Q35" s="26">
        <f>IFERROR((P35/(SUMIFS('KPI0 Assets reporting'!N:N,'KPI0 Assets reporting'!$B:$B,'KPI1 Fleet asset'!$B35&amp;"IN")*$C$3)),0)</f>
        <v>0</v>
      </c>
      <c r="R35" s="24"/>
      <c r="S35" s="26">
        <f>IFERROR((R35/(SUMIFS('KPI0 Assets reporting'!O:O,'KPI0 Assets reporting'!$B:$B,'KPI1 Fleet asset'!$B35&amp;"IN")*$C$3)),0)</f>
        <v>0</v>
      </c>
      <c r="T35" s="24"/>
      <c r="U35" s="26">
        <f>IFERROR((T35/(SUMIFS('KPI0 Assets reporting'!P:P,'KPI0 Assets reporting'!$B:$B,'KPI1 Fleet asset'!$B35&amp;"IN")*$C$3)),0)</f>
        <v>0</v>
      </c>
      <c r="V35" s="24"/>
      <c r="W35" s="26">
        <f>IFERROR((V35/(SUMIFS('KPI0 Assets reporting'!Q:Q,'KPI0 Assets reporting'!$B:$B,'KPI1 Fleet asset'!$B35&amp;"IN")*$C$3)),0)</f>
        <v>0</v>
      </c>
      <c r="X35" s="24"/>
      <c r="Y35" s="26">
        <f>IFERROR((X35/(SUMIFS('KPI0 Assets reporting'!R:R,'KPI0 Assets reporting'!$B:$B,'KPI1 Fleet asset'!$B35&amp;"IN")*$C$3)),0)</f>
        <v>0</v>
      </c>
      <c r="Z35" s="24"/>
      <c r="AA35" s="26">
        <f>IFERROR((Z35/(SUMIFS('KPI0 Assets reporting'!S:S,'KPI0 Assets reporting'!$B:$B,'KPI1 Fleet asset'!$B35&amp;"IN")*$C$3)),0)</f>
        <v>0</v>
      </c>
      <c r="AB35" s="24"/>
      <c r="AC35" s="26">
        <f>IFERROR((AB35/(SUMIFS('KPI0 Assets reporting'!T:T,'KPI0 Assets reporting'!$B:$B,'KPI1 Fleet asset'!$B35&amp;"IN")*$C$3)),0)</f>
        <v>0</v>
      </c>
      <c r="AD35" s="24"/>
      <c r="AE35" s="26">
        <f>IFERROR((AD35/(SUMIFS('KPI0 Assets reporting'!U:U,'KPI0 Assets reporting'!$B:$B,'KPI1 Fleet asset'!$B35&amp;"IN")*$C$3)),0)</f>
        <v>0</v>
      </c>
    </row>
    <row r="36" spans="1:31" s="2" customFormat="1">
      <c r="A36" s="5" t="s">
        <v>20</v>
      </c>
      <c r="B36" s="2" t="s">
        <v>68</v>
      </c>
      <c r="C36" s="21">
        <v>8</v>
      </c>
      <c r="D36" s="24">
        <f>SUMIF('KPI0 Assets reporting'!D:D,'KPI1 Fleet asset'!B36,'KPI0 Assets reporting'!I:I)*C36</f>
        <v>256</v>
      </c>
      <c r="E36" s="26">
        <f>IFERROR((D36/
(SUMIF('KPI0 Assets reporting'!D:D,'KPI1 Fleet asset'!B36,'KPI0 Assets reporting'!I:I)
*$C$3)),0)</f>
        <v>1</v>
      </c>
      <c r="F36" s="24">
        <v>229</v>
      </c>
      <c r="G36" s="26">
        <f>IFERROR((F36/(SUMIFS('KPI0 Assets reporting'!I:I,'KPI0 Assets reporting'!$B:$B,'KPI1 Fleet asset'!$B36&amp;"IN")*$C$3)),0)</f>
        <v>0.89453125</v>
      </c>
      <c r="H36" s="24">
        <v>229</v>
      </c>
      <c r="I36" s="26">
        <f>IFERROR((H36/(SUMIFS('KPI0 Assets reporting'!J:J,'KPI0 Assets reporting'!$B:$B,'KPI1 Fleet asset'!$B36&amp;"IN")*$C$3)),0)</f>
        <v>0.89453125</v>
      </c>
      <c r="J36" s="24">
        <v>237</v>
      </c>
      <c r="K36" s="26">
        <f>IFERROR((J36/(SUMIFS('KPI0 Assets reporting'!K:K,'KPI0 Assets reporting'!$B:$B,'KPI1 Fleet asset'!$B36&amp;"IN")*$C$3)),0)</f>
        <v>0.92578125</v>
      </c>
      <c r="L36" s="24">
        <v>237</v>
      </c>
      <c r="M36" s="26">
        <f>IFERROR((L36/(SUMIFS('KPI0 Assets reporting'!L:L,'KPI0 Assets reporting'!$B:$B,'KPI1 Fleet asset'!$B36&amp;"IN")*$C$3)),0)</f>
        <v>0.92578125</v>
      </c>
      <c r="N36" s="24"/>
      <c r="O36" s="26">
        <f>IFERROR((N36/(SUMIFS('KPI0 Assets reporting'!M:M,'KPI0 Assets reporting'!$B:$B,'KPI1 Fleet asset'!$B36&amp;"IN")*$C$3)),0)</f>
        <v>0</v>
      </c>
      <c r="P36" s="24"/>
      <c r="Q36" s="26">
        <f>IFERROR((P36/(SUMIFS('KPI0 Assets reporting'!N:N,'KPI0 Assets reporting'!$B:$B,'KPI1 Fleet asset'!$B36&amp;"IN")*$C$3)),0)</f>
        <v>0</v>
      </c>
      <c r="R36" s="24"/>
      <c r="S36" s="26">
        <f>IFERROR((R36/(SUMIFS('KPI0 Assets reporting'!O:O,'KPI0 Assets reporting'!$B:$B,'KPI1 Fleet asset'!$B36&amp;"IN")*$C$3)),0)</f>
        <v>0</v>
      </c>
      <c r="T36" s="24"/>
      <c r="U36" s="26">
        <f>IFERROR((T36/(SUMIFS('KPI0 Assets reporting'!P:P,'KPI0 Assets reporting'!$B:$B,'KPI1 Fleet asset'!$B36&amp;"IN")*$C$3)),0)</f>
        <v>0</v>
      </c>
      <c r="V36" s="24"/>
      <c r="W36" s="26">
        <f>IFERROR((V36/(SUMIFS('KPI0 Assets reporting'!Q:Q,'KPI0 Assets reporting'!$B:$B,'KPI1 Fleet asset'!$B36&amp;"IN")*$C$3)),0)</f>
        <v>0</v>
      </c>
      <c r="X36" s="24"/>
      <c r="Y36" s="26">
        <f>IFERROR((X36/(SUMIFS('KPI0 Assets reporting'!R:R,'KPI0 Assets reporting'!$B:$B,'KPI1 Fleet asset'!$B36&amp;"IN")*$C$3)),0)</f>
        <v>0</v>
      </c>
      <c r="Z36" s="24"/>
      <c r="AA36" s="26">
        <f>IFERROR((Z36/(SUMIFS('KPI0 Assets reporting'!S:S,'KPI0 Assets reporting'!$B:$B,'KPI1 Fleet asset'!$B36&amp;"IN")*$C$3)),0)</f>
        <v>0</v>
      </c>
      <c r="AB36" s="24"/>
      <c r="AC36" s="26">
        <f>IFERROR((AB36/(SUMIFS('KPI0 Assets reporting'!T:T,'KPI0 Assets reporting'!$B:$B,'KPI1 Fleet asset'!$B36&amp;"IN")*$C$3)),0)</f>
        <v>0</v>
      </c>
      <c r="AD36" s="24"/>
      <c r="AE36" s="26">
        <f>IFERROR((AD36/(SUMIFS('KPI0 Assets reporting'!U:U,'KPI0 Assets reporting'!$B:$B,'KPI1 Fleet asset'!$B36&amp;"IN")*$C$3)),0)</f>
        <v>0</v>
      </c>
    </row>
    <row r="37" spans="1:31" s="2" customFormat="1">
      <c r="A37" s="5" t="s">
        <v>20</v>
      </c>
      <c r="B37" s="2" t="s">
        <v>69</v>
      </c>
      <c r="C37" s="21">
        <v>8</v>
      </c>
      <c r="D37" s="24">
        <f>SUMIF('KPI0 Assets reporting'!D:D,'KPI1 Fleet asset'!B37,'KPI0 Assets reporting'!I:I)*C37</f>
        <v>144</v>
      </c>
      <c r="E37" s="26">
        <f>IFERROR((D37/
(SUMIF('KPI0 Assets reporting'!D:D,'KPI1 Fleet asset'!B37,'KPI0 Assets reporting'!I:I)
*$C$3)),0)</f>
        <v>1</v>
      </c>
      <c r="F37" s="24">
        <v>105</v>
      </c>
      <c r="G37" s="26">
        <f>IFERROR((F37/(SUMIFS('KPI0 Assets reporting'!I:I,'KPI0 Assets reporting'!$B:$B,'KPI1 Fleet asset'!$B37&amp;"IN")*$C$3)),0)</f>
        <v>0.875</v>
      </c>
      <c r="H37" s="24">
        <v>105</v>
      </c>
      <c r="I37" s="26">
        <f>IFERROR((H37/(SUMIFS('KPI0 Assets reporting'!J:J,'KPI0 Assets reporting'!$B:$B,'KPI1 Fleet asset'!$B37&amp;"IN")*$C$3)),0)</f>
        <v>0.875</v>
      </c>
      <c r="J37" s="24">
        <v>105</v>
      </c>
      <c r="K37" s="26">
        <f>IFERROR((J37/(SUMIFS('KPI0 Assets reporting'!K:K,'KPI0 Assets reporting'!$B:$B,'KPI1 Fleet asset'!$B37&amp;"IN")*$C$3)),0)</f>
        <v>0.875</v>
      </c>
      <c r="L37" s="24">
        <v>105</v>
      </c>
      <c r="M37" s="26">
        <f>IFERROR((L37/(SUMIFS('KPI0 Assets reporting'!L:L,'KPI0 Assets reporting'!$B:$B,'KPI1 Fleet asset'!$B37&amp;"IN")*$C$3)),0)</f>
        <v>0.875</v>
      </c>
      <c r="N37" s="24"/>
      <c r="O37" s="26">
        <f>IFERROR((N37/(SUMIFS('KPI0 Assets reporting'!M:M,'KPI0 Assets reporting'!$B:$B,'KPI1 Fleet asset'!$B37&amp;"IN")*$C$3)),0)</f>
        <v>0</v>
      </c>
      <c r="P37" s="24"/>
      <c r="Q37" s="26">
        <f>IFERROR((P37/(SUMIFS('KPI0 Assets reporting'!N:N,'KPI0 Assets reporting'!$B:$B,'KPI1 Fleet asset'!$B37&amp;"IN")*$C$3)),0)</f>
        <v>0</v>
      </c>
      <c r="R37" s="24"/>
      <c r="S37" s="26">
        <f>IFERROR((R37/(SUMIFS('KPI0 Assets reporting'!O:O,'KPI0 Assets reporting'!$B:$B,'KPI1 Fleet asset'!$B37&amp;"IN")*$C$3)),0)</f>
        <v>0</v>
      </c>
      <c r="T37" s="24"/>
      <c r="U37" s="26">
        <f>IFERROR((T37/(SUMIFS('KPI0 Assets reporting'!P:P,'KPI0 Assets reporting'!$B:$B,'KPI1 Fleet asset'!$B37&amp;"IN")*$C$3)),0)</f>
        <v>0</v>
      </c>
      <c r="V37" s="24"/>
      <c r="W37" s="26">
        <f>IFERROR((V37/(SUMIFS('KPI0 Assets reporting'!Q:Q,'KPI0 Assets reporting'!$B:$B,'KPI1 Fleet asset'!$B37&amp;"IN")*$C$3)),0)</f>
        <v>0</v>
      </c>
      <c r="X37" s="24"/>
      <c r="Y37" s="26">
        <f>IFERROR((X37/(SUMIFS('KPI0 Assets reporting'!R:R,'KPI0 Assets reporting'!$B:$B,'KPI1 Fleet asset'!$B37&amp;"IN")*$C$3)),0)</f>
        <v>0</v>
      </c>
      <c r="Z37" s="24"/>
      <c r="AA37" s="26">
        <f>IFERROR((Z37/(SUMIFS('KPI0 Assets reporting'!S:S,'KPI0 Assets reporting'!$B:$B,'KPI1 Fleet asset'!$B37&amp;"IN")*$C$3)),0)</f>
        <v>0</v>
      </c>
      <c r="AB37" s="24"/>
      <c r="AC37" s="26">
        <f>IFERROR((AB37/(SUMIFS('KPI0 Assets reporting'!T:T,'KPI0 Assets reporting'!$B:$B,'KPI1 Fleet asset'!$B37&amp;"IN")*$C$3)),0)</f>
        <v>0</v>
      </c>
      <c r="AD37" s="24"/>
      <c r="AE37" s="26">
        <f>IFERROR((AD37/(SUMIFS('KPI0 Assets reporting'!U:U,'KPI0 Assets reporting'!$B:$B,'KPI1 Fleet asset'!$B37&amp;"IN")*$C$3)),0)</f>
        <v>0</v>
      </c>
    </row>
    <row r="38" spans="1:31" s="2" customFormat="1">
      <c r="A38" s="5" t="s">
        <v>19</v>
      </c>
      <c r="B38" s="2" t="s">
        <v>57</v>
      </c>
      <c r="C38" s="21">
        <v>8</v>
      </c>
      <c r="D38" s="24">
        <f>SUMIF('KPI0 Assets reporting'!D:D,'KPI1 Fleet asset'!B38,'KPI0 Assets reporting'!I:I)*C38</f>
        <v>72</v>
      </c>
      <c r="E38" s="26">
        <f>IFERROR((D38/
(SUMIF('KPI0 Assets reporting'!D:D,'KPI1 Fleet asset'!B38,'KPI0 Assets reporting'!I:I)
*$C$3)),0)</f>
        <v>1</v>
      </c>
      <c r="F38" s="24">
        <v>0</v>
      </c>
      <c r="G38" s="26">
        <f>IFERROR((F38/(SUMIFS('KPI0 Assets reporting'!I:I,'KPI0 Assets reporting'!$B:$B,'KPI1 Fleet asset'!$B38&amp;"IN")*$C$3)),0)</f>
        <v>0</v>
      </c>
      <c r="H38" s="24">
        <v>0</v>
      </c>
      <c r="I38" s="26">
        <f>IFERROR((H38/(SUMIFS('KPI0 Assets reporting'!J:J,'KPI0 Assets reporting'!$B:$B,'KPI1 Fleet asset'!$B38&amp;"IN")*$C$3)),0)</f>
        <v>0</v>
      </c>
      <c r="J38" s="24">
        <v>0</v>
      </c>
      <c r="K38" s="26">
        <f>IFERROR((J38/(SUMIFS('KPI0 Assets reporting'!K:K,'KPI0 Assets reporting'!$B:$B,'KPI1 Fleet asset'!$B38&amp;"IN")*$C$3)),0)</f>
        <v>0</v>
      </c>
      <c r="L38" s="24">
        <v>0</v>
      </c>
      <c r="M38" s="26">
        <f>IFERROR((L38/(SUMIFS('KPI0 Assets reporting'!L:L,'KPI0 Assets reporting'!$B:$B,'KPI1 Fleet asset'!$B38&amp;"IN")*$C$3)),0)</f>
        <v>0</v>
      </c>
      <c r="N38" s="24"/>
      <c r="O38" s="26">
        <f>IFERROR((N38/(SUMIFS('KPI0 Assets reporting'!M:M,'KPI0 Assets reporting'!$B:$B,'KPI1 Fleet asset'!$B38&amp;"IN")*$C$3)),0)</f>
        <v>0</v>
      </c>
      <c r="P38" s="24"/>
      <c r="Q38" s="26">
        <f>IFERROR((P38/(SUMIFS('KPI0 Assets reporting'!N:N,'KPI0 Assets reporting'!$B:$B,'KPI1 Fleet asset'!$B38&amp;"IN")*$C$3)),0)</f>
        <v>0</v>
      </c>
      <c r="R38" s="24"/>
      <c r="S38" s="26">
        <f>IFERROR((R38/(SUMIFS('KPI0 Assets reporting'!O:O,'KPI0 Assets reporting'!$B:$B,'KPI1 Fleet asset'!$B38&amp;"IN")*$C$3)),0)</f>
        <v>0</v>
      </c>
      <c r="T38" s="24"/>
      <c r="U38" s="26">
        <f>IFERROR((T38/(SUMIFS('KPI0 Assets reporting'!P:P,'KPI0 Assets reporting'!$B:$B,'KPI1 Fleet asset'!$B38&amp;"IN")*$C$3)),0)</f>
        <v>0</v>
      </c>
      <c r="V38" s="24"/>
      <c r="W38" s="26">
        <f>IFERROR((V38/(SUMIFS('KPI0 Assets reporting'!Q:Q,'KPI0 Assets reporting'!$B:$B,'KPI1 Fleet asset'!$B38&amp;"IN")*$C$3)),0)</f>
        <v>0</v>
      </c>
      <c r="X38" s="24"/>
      <c r="Y38" s="26">
        <f>IFERROR((X38/(SUMIFS('KPI0 Assets reporting'!R:R,'KPI0 Assets reporting'!$B:$B,'KPI1 Fleet asset'!$B38&amp;"IN")*$C$3)),0)</f>
        <v>0</v>
      </c>
      <c r="Z38" s="24"/>
      <c r="AA38" s="26">
        <f>IFERROR((Z38/(SUMIFS('KPI0 Assets reporting'!S:S,'KPI0 Assets reporting'!$B:$B,'KPI1 Fleet asset'!$B38&amp;"IN")*$C$3)),0)</f>
        <v>0</v>
      </c>
      <c r="AB38" s="24"/>
      <c r="AC38" s="26">
        <f>IFERROR((AB38/(SUMIFS('KPI0 Assets reporting'!T:T,'KPI0 Assets reporting'!$B:$B,'KPI1 Fleet asset'!$B38&amp;"IN")*$C$3)),0)</f>
        <v>0</v>
      </c>
      <c r="AD38" s="24"/>
      <c r="AE38" s="26">
        <f>IFERROR((AD38/(SUMIFS('KPI0 Assets reporting'!U:U,'KPI0 Assets reporting'!$B:$B,'KPI1 Fleet asset'!$B38&amp;"IN")*$C$3)),0)</f>
        <v>0</v>
      </c>
    </row>
    <row r="39" spans="1:31" s="2" customFormat="1">
      <c r="A39" s="5" t="s">
        <v>19</v>
      </c>
      <c r="B39" s="2" t="s">
        <v>58</v>
      </c>
      <c r="C39" s="21">
        <v>8</v>
      </c>
      <c r="D39" s="24">
        <f>SUMIF('KPI0 Assets reporting'!D:D,'KPI1 Fleet asset'!B39,'KPI0 Assets reporting'!I:I)*C39</f>
        <v>472</v>
      </c>
      <c r="E39" s="26">
        <f>IFERROR((D39/
(SUMIF('KPI0 Assets reporting'!D:D,'KPI1 Fleet asset'!B39,'KPI0 Assets reporting'!I:I)
*$C$3)),0)</f>
        <v>1</v>
      </c>
      <c r="F39" s="24">
        <v>78</v>
      </c>
      <c r="G39" s="26">
        <f>IFERROR((F39/(SUMIFS('KPI0 Assets reporting'!I:I,'KPI0 Assets reporting'!$B:$B,'KPI1 Fleet asset'!$B39&amp;"IN")*$C$3)),0)</f>
        <v>0.75</v>
      </c>
      <c r="H39" s="24">
        <v>78</v>
      </c>
      <c r="I39" s="26">
        <f>IFERROR((H39/(SUMIFS('KPI0 Assets reporting'!J:J,'KPI0 Assets reporting'!$B:$B,'KPI1 Fleet asset'!$B39&amp;"IN")*$C$3)),0)</f>
        <v>0.75</v>
      </c>
      <c r="J39" s="24">
        <v>104</v>
      </c>
      <c r="K39" s="26">
        <f>IFERROR((J39/(SUMIFS('KPI0 Assets reporting'!K:K,'KPI0 Assets reporting'!$B:$B,'KPI1 Fleet asset'!$B39&amp;"IN")*$C$3)),0)</f>
        <v>1</v>
      </c>
      <c r="L39" s="24">
        <v>104</v>
      </c>
      <c r="M39" s="26">
        <f>IFERROR((L39/(SUMIFS('KPI0 Assets reporting'!L:L,'KPI0 Assets reporting'!$B:$B,'KPI1 Fleet asset'!$B39&amp;"IN")*$C$3)),0)</f>
        <v>1</v>
      </c>
      <c r="N39" s="24"/>
      <c r="O39" s="26">
        <f>IFERROR((N39/(SUMIFS('KPI0 Assets reporting'!M:M,'KPI0 Assets reporting'!$B:$B,'KPI1 Fleet asset'!$B39&amp;"IN")*$C$3)),0)</f>
        <v>0</v>
      </c>
      <c r="P39" s="24"/>
      <c r="Q39" s="26">
        <f>IFERROR((P39/(SUMIFS('KPI0 Assets reporting'!N:N,'KPI0 Assets reporting'!$B:$B,'KPI1 Fleet asset'!$B39&amp;"IN")*$C$3)),0)</f>
        <v>0</v>
      </c>
      <c r="R39" s="24"/>
      <c r="S39" s="26">
        <f>IFERROR((R39/(SUMIFS('KPI0 Assets reporting'!O:O,'KPI0 Assets reporting'!$B:$B,'KPI1 Fleet asset'!$B39&amp;"IN")*$C$3)),0)</f>
        <v>0</v>
      </c>
      <c r="T39" s="24"/>
      <c r="U39" s="26">
        <f>IFERROR((T39/(SUMIFS('KPI0 Assets reporting'!P:P,'KPI0 Assets reporting'!$B:$B,'KPI1 Fleet asset'!$B39&amp;"IN")*$C$3)),0)</f>
        <v>0</v>
      </c>
      <c r="V39" s="24"/>
      <c r="W39" s="26">
        <f>IFERROR((V39/(SUMIFS('KPI0 Assets reporting'!Q:Q,'KPI0 Assets reporting'!$B:$B,'KPI1 Fleet asset'!$B39&amp;"IN")*$C$3)),0)</f>
        <v>0</v>
      </c>
      <c r="X39" s="24"/>
      <c r="Y39" s="26">
        <f>IFERROR((X39/(SUMIFS('KPI0 Assets reporting'!R:R,'KPI0 Assets reporting'!$B:$B,'KPI1 Fleet asset'!$B39&amp;"IN")*$C$3)),0)</f>
        <v>0</v>
      </c>
      <c r="Z39" s="24"/>
      <c r="AA39" s="26">
        <f>IFERROR((Z39/(SUMIFS('KPI0 Assets reporting'!S:S,'KPI0 Assets reporting'!$B:$B,'KPI1 Fleet asset'!$B39&amp;"IN")*$C$3)),0)</f>
        <v>0</v>
      </c>
      <c r="AB39" s="24"/>
      <c r="AC39" s="26">
        <f>IFERROR((AB39/(SUMIFS('KPI0 Assets reporting'!T:T,'KPI0 Assets reporting'!$B:$B,'KPI1 Fleet asset'!$B39&amp;"IN")*$C$3)),0)</f>
        <v>0</v>
      </c>
      <c r="AD39" s="24"/>
      <c r="AE39" s="26">
        <f>IFERROR((AD39/(SUMIFS('KPI0 Assets reporting'!U:U,'KPI0 Assets reporting'!$B:$B,'KPI1 Fleet asset'!$B39&amp;"IN")*$C$3)),0)</f>
        <v>0</v>
      </c>
    </row>
    <row r="40" spans="1:31" s="2" customFormat="1">
      <c r="A40" s="5" t="s">
        <v>17</v>
      </c>
      <c r="B40" s="2" t="s">
        <v>30</v>
      </c>
      <c r="C40" s="21">
        <v>8</v>
      </c>
      <c r="D40" s="24">
        <f>SUMIF('KPI0 Assets reporting'!D:D,'KPI1 Fleet asset'!B40,'KPI0 Assets reporting'!I:I)*C40</f>
        <v>960</v>
      </c>
      <c r="E40" s="26">
        <f>IFERROR((D40/
(SUMIF('KPI0 Assets reporting'!D:D,'KPI1 Fleet asset'!B40,'KPI0 Assets reporting'!I:I)
*$C$3)),0)</f>
        <v>1</v>
      </c>
      <c r="F40" s="24">
        <v>91</v>
      </c>
      <c r="G40" s="26">
        <f>IFERROR((F40/(SUMIFS('KPI0 Assets reporting'!I:I,'KPI0 Assets reporting'!$B:$B,'KPI1 Fleet asset'!$B40&amp;"IN")*$C$3)),0)</f>
        <v>0.94791666666666663</v>
      </c>
      <c r="H40" s="24">
        <v>91</v>
      </c>
      <c r="I40" s="26">
        <f>IFERROR((H40/(SUMIFS('KPI0 Assets reporting'!J:J,'KPI0 Assets reporting'!$B:$B,'KPI1 Fleet asset'!$B40&amp;"IN")*$C$3)),0)</f>
        <v>0.94791666666666663</v>
      </c>
      <c r="J40" s="24">
        <v>162</v>
      </c>
      <c r="K40" s="26">
        <f>IFERROR((J40/(SUMIFS('KPI0 Assets reporting'!K:K,'KPI0 Assets reporting'!$B:$B,'KPI1 Fleet asset'!$B40&amp;"IN")*$C$3)),0)</f>
        <v>1.6875</v>
      </c>
      <c r="L40" s="24">
        <v>162</v>
      </c>
      <c r="M40" s="26">
        <f>IFERROR((L40/(SUMIFS('KPI0 Assets reporting'!L:L,'KPI0 Assets reporting'!$B:$B,'KPI1 Fleet asset'!$B40&amp;"IN")*$C$3)),0)</f>
        <v>0.84375</v>
      </c>
      <c r="N40" s="24"/>
      <c r="O40" s="26">
        <f>IFERROR((N40/(SUMIFS('KPI0 Assets reporting'!M:M,'KPI0 Assets reporting'!$B:$B,'KPI1 Fleet asset'!$B40&amp;"IN")*$C$3)),0)</f>
        <v>0</v>
      </c>
      <c r="P40" s="24"/>
      <c r="Q40" s="26">
        <f>IFERROR((P40/(SUMIFS('KPI0 Assets reporting'!N:N,'KPI0 Assets reporting'!$B:$B,'KPI1 Fleet asset'!$B40&amp;"IN")*$C$3)),0)</f>
        <v>0</v>
      </c>
      <c r="R40" s="24"/>
      <c r="S40" s="26">
        <f>IFERROR((R40/(SUMIFS('KPI0 Assets reporting'!O:O,'KPI0 Assets reporting'!$B:$B,'KPI1 Fleet asset'!$B40&amp;"IN")*$C$3)),0)</f>
        <v>0</v>
      </c>
      <c r="T40" s="24"/>
      <c r="U40" s="26">
        <f>IFERROR((T40/(SUMIFS('KPI0 Assets reporting'!P:P,'KPI0 Assets reporting'!$B:$B,'KPI1 Fleet asset'!$B40&amp;"IN")*$C$3)),0)</f>
        <v>0</v>
      </c>
      <c r="V40" s="24"/>
      <c r="W40" s="26">
        <f>IFERROR((V40/(SUMIFS('KPI0 Assets reporting'!Q:Q,'KPI0 Assets reporting'!$B:$B,'KPI1 Fleet asset'!$B40&amp;"IN")*$C$3)),0)</f>
        <v>0</v>
      </c>
      <c r="X40" s="24"/>
      <c r="Y40" s="26">
        <f>IFERROR((X40/(SUMIFS('KPI0 Assets reporting'!R:R,'KPI0 Assets reporting'!$B:$B,'KPI1 Fleet asset'!$B40&amp;"IN")*$C$3)),0)</f>
        <v>0</v>
      </c>
      <c r="Z40" s="24"/>
      <c r="AA40" s="26">
        <f>IFERROR((Z40/(SUMIFS('KPI0 Assets reporting'!S:S,'KPI0 Assets reporting'!$B:$B,'KPI1 Fleet asset'!$B40&amp;"IN")*$C$3)),0)</f>
        <v>0</v>
      </c>
      <c r="AB40" s="24"/>
      <c r="AC40" s="26">
        <f>IFERROR((AB40/(SUMIFS('KPI0 Assets reporting'!T:T,'KPI0 Assets reporting'!$B:$B,'KPI1 Fleet asset'!$B40&amp;"IN")*$C$3)),0)</f>
        <v>0</v>
      </c>
      <c r="AD40" s="24"/>
      <c r="AE40" s="26">
        <f>IFERROR((AD40/(SUMIFS('KPI0 Assets reporting'!U:U,'KPI0 Assets reporting'!$B:$B,'KPI1 Fleet asset'!$B40&amp;"IN")*$C$3)),0)</f>
        <v>0</v>
      </c>
    </row>
    <row r="41" spans="1:31" s="2" customFormat="1">
      <c r="A41" s="5" t="s">
        <v>18</v>
      </c>
      <c r="B41" s="2" t="s">
        <v>41</v>
      </c>
      <c r="C41" s="21">
        <v>8</v>
      </c>
      <c r="D41" s="24">
        <f>SUMIF('KPI0 Assets reporting'!D:D,'KPI1 Fleet asset'!B41,'KPI0 Assets reporting'!I:I)*C41</f>
        <v>200</v>
      </c>
      <c r="E41" s="26">
        <f>IFERROR((D41/
(SUMIF('KPI0 Assets reporting'!D:D,'KPI1 Fleet asset'!B41,'KPI0 Assets reporting'!I:I)
*$C$3)),0)</f>
        <v>1</v>
      </c>
      <c r="F41" s="24">
        <v>7</v>
      </c>
      <c r="G41" s="26">
        <f>IFERROR((F41/(SUMIFS('KPI0 Assets reporting'!I:I,'KPI0 Assets reporting'!$B:$B,'KPI1 Fleet asset'!$B41&amp;"IN")*$C$3)),0)</f>
        <v>0.875</v>
      </c>
      <c r="H41" s="24">
        <v>7</v>
      </c>
      <c r="I41" s="26">
        <f>IFERROR((H41/(SUMIFS('KPI0 Assets reporting'!J:J,'KPI0 Assets reporting'!$B:$B,'KPI1 Fleet asset'!$B41&amp;"IN")*$C$3)),0)</f>
        <v>0.875</v>
      </c>
      <c r="J41" s="24">
        <v>66</v>
      </c>
      <c r="K41" s="26">
        <f>IFERROR((J41/(SUMIFS('KPI0 Assets reporting'!K:K,'KPI0 Assets reporting'!$B:$B,'KPI1 Fleet asset'!$B41&amp;"IN")*$C$3)),0)</f>
        <v>0.75</v>
      </c>
      <c r="L41" s="24">
        <v>66</v>
      </c>
      <c r="M41" s="26">
        <f>IFERROR((L41/(SUMIFS('KPI0 Assets reporting'!L:L,'KPI0 Assets reporting'!$B:$B,'KPI1 Fleet asset'!$B41&amp;"IN")*$C$3)),0)</f>
        <v>0.75</v>
      </c>
      <c r="N41" s="24"/>
      <c r="O41" s="26">
        <f>IFERROR((N41/(SUMIFS('KPI0 Assets reporting'!M:M,'KPI0 Assets reporting'!$B:$B,'KPI1 Fleet asset'!$B41&amp;"IN")*$C$3)),0)</f>
        <v>0</v>
      </c>
      <c r="P41" s="24"/>
      <c r="Q41" s="26">
        <f>IFERROR((P41/(SUMIFS('KPI0 Assets reporting'!N:N,'KPI0 Assets reporting'!$B:$B,'KPI1 Fleet asset'!$B41&amp;"IN")*$C$3)),0)</f>
        <v>0</v>
      </c>
      <c r="R41" s="24"/>
      <c r="S41" s="26">
        <f>IFERROR((R41/(SUMIFS('KPI0 Assets reporting'!O:O,'KPI0 Assets reporting'!$B:$B,'KPI1 Fleet asset'!$B41&amp;"IN")*$C$3)),0)</f>
        <v>0</v>
      </c>
      <c r="T41" s="24"/>
      <c r="U41" s="26">
        <f>IFERROR((T41/(SUMIFS('KPI0 Assets reporting'!P:P,'KPI0 Assets reporting'!$B:$B,'KPI1 Fleet asset'!$B41&amp;"IN")*$C$3)),0)</f>
        <v>0</v>
      </c>
      <c r="V41" s="24"/>
      <c r="W41" s="26">
        <f>IFERROR((V41/(SUMIFS('KPI0 Assets reporting'!Q:Q,'KPI0 Assets reporting'!$B:$B,'KPI1 Fleet asset'!$B41&amp;"IN")*$C$3)),0)</f>
        <v>0</v>
      </c>
      <c r="X41" s="24"/>
      <c r="Y41" s="26">
        <f>IFERROR((X41/(SUMIFS('KPI0 Assets reporting'!R:R,'KPI0 Assets reporting'!$B:$B,'KPI1 Fleet asset'!$B41&amp;"IN")*$C$3)),0)</f>
        <v>0</v>
      </c>
      <c r="Z41" s="24"/>
      <c r="AA41" s="26">
        <f>IFERROR((Z41/(SUMIFS('KPI0 Assets reporting'!S:S,'KPI0 Assets reporting'!$B:$B,'KPI1 Fleet asset'!$B41&amp;"IN")*$C$3)),0)</f>
        <v>0</v>
      </c>
      <c r="AB41" s="24"/>
      <c r="AC41" s="26">
        <f>IFERROR((AB41/(SUMIFS('KPI0 Assets reporting'!T:T,'KPI0 Assets reporting'!$B:$B,'KPI1 Fleet asset'!$B41&amp;"IN")*$C$3)),0)</f>
        <v>0</v>
      </c>
      <c r="AD41" s="24"/>
      <c r="AE41" s="26">
        <f>IFERROR((AD41/(SUMIFS('KPI0 Assets reporting'!U:U,'KPI0 Assets reporting'!$B:$B,'KPI1 Fleet asset'!$B41&amp;"IN")*$C$3)),0)</f>
        <v>0</v>
      </c>
    </row>
    <row r="42" spans="1:31" s="2" customFormat="1">
      <c r="A42" s="5" t="s">
        <v>20</v>
      </c>
      <c r="B42" s="2" t="s">
        <v>70</v>
      </c>
      <c r="C42" s="21">
        <v>8</v>
      </c>
      <c r="D42" s="24">
        <f>SUMIF('KPI0 Assets reporting'!D:D,'KPI1 Fleet asset'!B42,'KPI0 Assets reporting'!I:I)*C42</f>
        <v>176</v>
      </c>
      <c r="E42" s="26">
        <f>IFERROR((D42/
(SUMIF('KPI0 Assets reporting'!D:D,'KPI1 Fleet asset'!B42,'KPI0 Assets reporting'!I:I)
*$C$3)),0)</f>
        <v>1</v>
      </c>
      <c r="F42" s="24">
        <v>22</v>
      </c>
      <c r="G42" s="26">
        <f>IFERROR((F42/(SUMIFS('KPI0 Assets reporting'!I:I,'KPI0 Assets reporting'!$B:$B,'KPI1 Fleet asset'!$B42&amp;"IN")*$C$3)),0)</f>
        <v>0.91666666666666663</v>
      </c>
      <c r="H42" s="24">
        <v>22</v>
      </c>
      <c r="I42" s="26">
        <f>IFERROR((H42/(SUMIFS('KPI0 Assets reporting'!J:J,'KPI0 Assets reporting'!$B:$B,'KPI1 Fleet asset'!$B42&amp;"IN")*$C$3)),0)</f>
        <v>0.91666666666666663</v>
      </c>
      <c r="J42" s="24">
        <v>22</v>
      </c>
      <c r="K42" s="26">
        <f>IFERROR((J42/(SUMIFS('KPI0 Assets reporting'!K:K,'KPI0 Assets reporting'!$B:$B,'KPI1 Fleet asset'!$B42&amp;"IN")*$C$3)),0)</f>
        <v>0.91666666666666663</v>
      </c>
      <c r="L42" s="24">
        <v>22</v>
      </c>
      <c r="M42" s="26">
        <f>IFERROR((L42/(SUMIFS('KPI0 Assets reporting'!L:L,'KPI0 Assets reporting'!$B:$B,'KPI1 Fleet asset'!$B42&amp;"IN")*$C$3)),0)</f>
        <v>0.91666666666666663</v>
      </c>
      <c r="N42" s="24"/>
      <c r="O42" s="26">
        <f>IFERROR((N42/(SUMIFS('KPI0 Assets reporting'!M:M,'KPI0 Assets reporting'!$B:$B,'KPI1 Fleet asset'!$B42&amp;"IN")*$C$3)),0)</f>
        <v>0</v>
      </c>
      <c r="P42" s="24"/>
      <c r="Q42" s="26">
        <f>IFERROR((P42/(SUMIFS('KPI0 Assets reporting'!N:N,'KPI0 Assets reporting'!$B:$B,'KPI1 Fleet asset'!$B42&amp;"IN")*$C$3)),0)</f>
        <v>0</v>
      </c>
      <c r="R42" s="24"/>
      <c r="S42" s="26">
        <f>IFERROR((R42/(SUMIFS('KPI0 Assets reporting'!O:O,'KPI0 Assets reporting'!$B:$B,'KPI1 Fleet asset'!$B42&amp;"IN")*$C$3)),0)</f>
        <v>0</v>
      </c>
      <c r="T42" s="24"/>
      <c r="U42" s="26">
        <f>IFERROR((T42/(SUMIFS('KPI0 Assets reporting'!P:P,'KPI0 Assets reporting'!$B:$B,'KPI1 Fleet asset'!$B42&amp;"IN")*$C$3)),0)</f>
        <v>0</v>
      </c>
      <c r="V42" s="24"/>
      <c r="W42" s="26">
        <f>IFERROR((V42/(SUMIFS('KPI0 Assets reporting'!Q:Q,'KPI0 Assets reporting'!$B:$B,'KPI1 Fleet asset'!$B42&amp;"IN")*$C$3)),0)</f>
        <v>0</v>
      </c>
      <c r="X42" s="24"/>
      <c r="Y42" s="26">
        <f>IFERROR((X42/(SUMIFS('KPI0 Assets reporting'!R:R,'KPI0 Assets reporting'!$B:$B,'KPI1 Fleet asset'!$B42&amp;"IN")*$C$3)),0)</f>
        <v>0</v>
      </c>
      <c r="Z42" s="24"/>
      <c r="AA42" s="26">
        <f>IFERROR((Z42/(SUMIFS('KPI0 Assets reporting'!S:S,'KPI0 Assets reporting'!$B:$B,'KPI1 Fleet asset'!$B42&amp;"IN")*$C$3)),0)</f>
        <v>0</v>
      </c>
      <c r="AB42" s="24"/>
      <c r="AC42" s="26">
        <f>IFERROR((AB42/(SUMIFS('KPI0 Assets reporting'!T:T,'KPI0 Assets reporting'!$B:$B,'KPI1 Fleet asset'!$B42&amp;"IN")*$C$3)),0)</f>
        <v>0</v>
      </c>
      <c r="AD42" s="24"/>
      <c r="AE42" s="26">
        <f>IFERROR((AD42/(SUMIFS('KPI0 Assets reporting'!U:U,'KPI0 Assets reporting'!$B:$B,'KPI1 Fleet asset'!$B42&amp;"IN")*$C$3)),0)</f>
        <v>0</v>
      </c>
    </row>
    <row r="43" spans="1:31" s="2" customFormat="1">
      <c r="A43" s="5" t="s">
        <v>20</v>
      </c>
      <c r="B43" s="2" t="s">
        <v>71</v>
      </c>
      <c r="C43" s="21">
        <v>8</v>
      </c>
      <c r="D43" s="24">
        <f>SUMIF('KPI0 Assets reporting'!D:D,'KPI1 Fleet asset'!B43,'KPI0 Assets reporting'!I:I)*C43</f>
        <v>272</v>
      </c>
      <c r="E43" s="26">
        <f>IFERROR((D43/
(SUMIF('KPI0 Assets reporting'!D:D,'KPI1 Fleet asset'!B43,'KPI0 Assets reporting'!I:I)
*$C$3)),0)</f>
        <v>1</v>
      </c>
      <c r="F43" s="24">
        <v>68</v>
      </c>
      <c r="G43" s="26">
        <f>IFERROR((F43/(SUMIFS('KPI0 Assets reporting'!I:I,'KPI0 Assets reporting'!$B:$B,'KPI1 Fleet asset'!$B43&amp;"IN")*$C$3)),0)</f>
        <v>0.85</v>
      </c>
      <c r="H43" s="24">
        <v>68</v>
      </c>
      <c r="I43" s="26">
        <f>IFERROR((H43/(SUMIFS('KPI0 Assets reporting'!J:J,'KPI0 Assets reporting'!$B:$B,'KPI1 Fleet asset'!$B43&amp;"IN")*$C$3)),0)</f>
        <v>0.85</v>
      </c>
      <c r="J43" s="24">
        <v>68</v>
      </c>
      <c r="K43" s="26">
        <f>IFERROR((J43/(SUMIFS('KPI0 Assets reporting'!K:K,'KPI0 Assets reporting'!$B:$B,'KPI1 Fleet asset'!$B43&amp;"IN")*$C$3)),0)</f>
        <v>0.265625</v>
      </c>
      <c r="L43" s="24">
        <v>191</v>
      </c>
      <c r="M43" s="26">
        <f>IFERROR((L43/(SUMIFS('KPI0 Assets reporting'!L:L,'KPI0 Assets reporting'!$B:$B,'KPI1 Fleet asset'!$B43&amp;"IN")*$C$3)),0)</f>
        <v>0.74609375</v>
      </c>
      <c r="N43" s="24"/>
      <c r="O43" s="26">
        <f>IFERROR((N43/(SUMIFS('KPI0 Assets reporting'!M:M,'KPI0 Assets reporting'!$B:$B,'KPI1 Fleet asset'!$B43&amp;"IN")*$C$3)),0)</f>
        <v>0</v>
      </c>
      <c r="P43" s="24"/>
      <c r="Q43" s="26">
        <f>IFERROR((P43/(SUMIFS('KPI0 Assets reporting'!N:N,'KPI0 Assets reporting'!$B:$B,'KPI1 Fleet asset'!$B43&amp;"IN")*$C$3)),0)</f>
        <v>0</v>
      </c>
      <c r="R43" s="24"/>
      <c r="S43" s="26">
        <f>IFERROR((R43/(SUMIFS('KPI0 Assets reporting'!O:O,'KPI0 Assets reporting'!$B:$B,'KPI1 Fleet asset'!$B43&amp;"IN")*$C$3)),0)</f>
        <v>0</v>
      </c>
      <c r="T43" s="24"/>
      <c r="U43" s="26">
        <f>IFERROR((T43/(SUMIFS('KPI0 Assets reporting'!P:P,'KPI0 Assets reporting'!$B:$B,'KPI1 Fleet asset'!$B43&amp;"IN")*$C$3)),0)</f>
        <v>0</v>
      </c>
      <c r="V43" s="24"/>
      <c r="W43" s="26">
        <f>IFERROR((V43/(SUMIFS('KPI0 Assets reporting'!Q:Q,'KPI0 Assets reporting'!$B:$B,'KPI1 Fleet asset'!$B43&amp;"IN")*$C$3)),0)</f>
        <v>0</v>
      </c>
      <c r="X43" s="24"/>
      <c r="Y43" s="26">
        <f>IFERROR((X43/(SUMIFS('KPI0 Assets reporting'!R:R,'KPI0 Assets reporting'!$B:$B,'KPI1 Fleet asset'!$B43&amp;"IN")*$C$3)),0)</f>
        <v>0</v>
      </c>
      <c r="Z43" s="24"/>
      <c r="AA43" s="26">
        <f>IFERROR((Z43/(SUMIFS('KPI0 Assets reporting'!S:S,'KPI0 Assets reporting'!$B:$B,'KPI1 Fleet asset'!$B43&amp;"IN")*$C$3)),0)</f>
        <v>0</v>
      </c>
      <c r="AB43" s="24"/>
      <c r="AC43" s="26">
        <f>IFERROR((AB43/(SUMIFS('KPI0 Assets reporting'!T:T,'KPI0 Assets reporting'!$B:$B,'KPI1 Fleet asset'!$B43&amp;"IN")*$C$3)),0)</f>
        <v>0</v>
      </c>
      <c r="AD43" s="24"/>
      <c r="AE43" s="26">
        <f>IFERROR((AD43/(SUMIFS('KPI0 Assets reporting'!U:U,'KPI0 Assets reporting'!$B:$B,'KPI1 Fleet asset'!$B43&amp;"IN")*$C$3)),0)</f>
        <v>0</v>
      </c>
    </row>
    <row r="44" spans="1:31" s="2" customFormat="1">
      <c r="A44" s="5" t="s">
        <v>18</v>
      </c>
      <c r="B44" s="2" t="s">
        <v>42</v>
      </c>
      <c r="C44" s="21">
        <v>8</v>
      </c>
      <c r="D44" s="24">
        <f>SUMIF('KPI0 Assets reporting'!D:D,'KPI1 Fleet asset'!B44,'KPI0 Assets reporting'!I:I)*C44</f>
        <v>624</v>
      </c>
      <c r="E44" s="26">
        <f>IFERROR((D44/
(SUMIF('KPI0 Assets reporting'!D:D,'KPI1 Fleet asset'!B44,'KPI0 Assets reporting'!I:I)
*$C$3)),0)</f>
        <v>1</v>
      </c>
      <c r="F44" s="24">
        <v>287</v>
      </c>
      <c r="G44" s="26">
        <f>IFERROR((F44/(SUMIFS('KPI0 Assets reporting'!I:I,'KPI0 Assets reporting'!$B:$B,'KPI1 Fleet asset'!$B44&amp;"IN")*$C$3)),0)</f>
        <v>0.89687499999999998</v>
      </c>
      <c r="H44" s="24">
        <v>287</v>
      </c>
      <c r="I44" s="26">
        <f>IFERROR((H44/(SUMIFS('KPI0 Assets reporting'!J:J,'KPI0 Assets reporting'!$B:$B,'KPI1 Fleet asset'!$B44&amp;"IN")*$C$3)),0)</f>
        <v>0.875</v>
      </c>
      <c r="J44" s="24">
        <v>279</v>
      </c>
      <c r="K44" s="26">
        <f>IFERROR((J44/(SUMIFS('KPI0 Assets reporting'!K:K,'KPI0 Assets reporting'!$B:$B,'KPI1 Fleet asset'!$B44&amp;"IN")*$C$3)),0)</f>
        <v>0.8303571428571429</v>
      </c>
      <c r="L44" s="24">
        <v>279</v>
      </c>
      <c r="M44" s="26">
        <f>IFERROR((L44/(SUMIFS('KPI0 Assets reporting'!L:L,'KPI0 Assets reporting'!$B:$B,'KPI1 Fleet asset'!$B44&amp;"IN")*$C$3)),0)</f>
        <v>0.8303571428571429</v>
      </c>
      <c r="N44" s="24"/>
      <c r="O44" s="26">
        <f>IFERROR((N44/(SUMIFS('KPI0 Assets reporting'!M:M,'KPI0 Assets reporting'!$B:$B,'KPI1 Fleet asset'!$B44&amp;"IN")*$C$3)),0)</f>
        <v>0</v>
      </c>
      <c r="P44" s="24"/>
      <c r="Q44" s="26">
        <f>IFERROR((P44/(SUMIFS('KPI0 Assets reporting'!N:N,'KPI0 Assets reporting'!$B:$B,'KPI1 Fleet asset'!$B44&amp;"IN")*$C$3)),0)</f>
        <v>0</v>
      </c>
      <c r="R44" s="24"/>
      <c r="S44" s="26">
        <f>IFERROR((R44/(SUMIFS('KPI0 Assets reporting'!O:O,'KPI0 Assets reporting'!$B:$B,'KPI1 Fleet asset'!$B44&amp;"IN")*$C$3)),0)</f>
        <v>0</v>
      </c>
      <c r="T44" s="24"/>
      <c r="U44" s="26">
        <f>IFERROR((T44/(SUMIFS('KPI0 Assets reporting'!P:P,'KPI0 Assets reporting'!$B:$B,'KPI1 Fleet asset'!$B44&amp;"IN")*$C$3)),0)</f>
        <v>0</v>
      </c>
      <c r="V44" s="24"/>
      <c r="W44" s="26">
        <f>IFERROR((V44/(SUMIFS('KPI0 Assets reporting'!Q:Q,'KPI0 Assets reporting'!$B:$B,'KPI1 Fleet asset'!$B44&amp;"IN")*$C$3)),0)</f>
        <v>0</v>
      </c>
      <c r="X44" s="24"/>
      <c r="Y44" s="26">
        <f>IFERROR((X44/(SUMIFS('KPI0 Assets reporting'!R:R,'KPI0 Assets reporting'!$B:$B,'KPI1 Fleet asset'!$B44&amp;"IN")*$C$3)),0)</f>
        <v>0</v>
      </c>
      <c r="Z44" s="24"/>
      <c r="AA44" s="26">
        <f>IFERROR((Z44/(SUMIFS('KPI0 Assets reporting'!S:S,'KPI0 Assets reporting'!$B:$B,'KPI1 Fleet asset'!$B44&amp;"IN")*$C$3)),0)</f>
        <v>0</v>
      </c>
      <c r="AB44" s="24"/>
      <c r="AC44" s="26">
        <f>IFERROR((AB44/(SUMIFS('KPI0 Assets reporting'!T:T,'KPI0 Assets reporting'!$B:$B,'KPI1 Fleet asset'!$B44&amp;"IN")*$C$3)),0)</f>
        <v>0</v>
      </c>
      <c r="AD44" s="24"/>
      <c r="AE44" s="26">
        <f>IFERROR((AD44/(SUMIFS('KPI0 Assets reporting'!U:U,'KPI0 Assets reporting'!$B:$B,'KPI1 Fleet asset'!$B44&amp;"IN")*$C$3)),0)</f>
        <v>0</v>
      </c>
    </row>
    <row r="45" spans="1:31" s="2" customFormat="1">
      <c r="A45" s="5" t="s">
        <v>18</v>
      </c>
      <c r="B45" s="2" t="s">
        <v>43</v>
      </c>
      <c r="C45" s="21">
        <v>8</v>
      </c>
      <c r="D45" s="24">
        <f>SUMIF('KPI0 Assets reporting'!D:D,'KPI1 Fleet asset'!B45,'KPI0 Assets reporting'!I:I)*C45</f>
        <v>264</v>
      </c>
      <c r="E45" s="26">
        <f>IFERROR((D45/
(SUMIF('KPI0 Assets reporting'!D:D,'KPI1 Fleet asset'!B45,'KPI0 Assets reporting'!I:I)
*$C$3)),0)</f>
        <v>1</v>
      </c>
      <c r="F45" s="24">
        <v>0</v>
      </c>
      <c r="G45" s="26">
        <f>IFERROR((F45/(SUMIFS('KPI0 Assets reporting'!I:I,'KPI0 Assets reporting'!$B:$B,'KPI1 Fleet asset'!$B45&amp;"IN")*$C$3)),0)</f>
        <v>0</v>
      </c>
      <c r="H45" s="24">
        <v>0</v>
      </c>
      <c r="I45" s="26">
        <f>IFERROR((H45/(SUMIFS('KPI0 Assets reporting'!J:J,'KPI0 Assets reporting'!$B:$B,'KPI1 Fleet asset'!$B45&amp;"IN")*$C$3)),0)</f>
        <v>0</v>
      </c>
      <c r="J45" s="24">
        <v>0</v>
      </c>
      <c r="K45" s="26">
        <f>IFERROR((J45/(SUMIFS('KPI0 Assets reporting'!K:K,'KPI0 Assets reporting'!$B:$B,'KPI1 Fleet asset'!$B45&amp;"IN")*$C$3)),0)</f>
        <v>0</v>
      </c>
      <c r="L45" s="24">
        <v>0</v>
      </c>
      <c r="M45" s="26">
        <f>IFERROR((L45/(SUMIFS('KPI0 Assets reporting'!L:L,'KPI0 Assets reporting'!$B:$B,'KPI1 Fleet asset'!$B45&amp;"IN")*$C$3)),0)</f>
        <v>0</v>
      </c>
      <c r="N45" s="24"/>
      <c r="O45" s="26">
        <f>IFERROR((N45/(SUMIFS('KPI0 Assets reporting'!M:M,'KPI0 Assets reporting'!$B:$B,'KPI1 Fleet asset'!$B45&amp;"IN")*$C$3)),0)</f>
        <v>0</v>
      </c>
      <c r="P45" s="24"/>
      <c r="Q45" s="26">
        <f>IFERROR((P45/(SUMIFS('KPI0 Assets reporting'!N:N,'KPI0 Assets reporting'!$B:$B,'KPI1 Fleet asset'!$B45&amp;"IN")*$C$3)),0)</f>
        <v>0</v>
      </c>
      <c r="R45" s="24"/>
      <c r="S45" s="26">
        <f>IFERROR((R45/(SUMIFS('KPI0 Assets reporting'!O:O,'KPI0 Assets reporting'!$B:$B,'KPI1 Fleet asset'!$B45&amp;"IN")*$C$3)),0)</f>
        <v>0</v>
      </c>
      <c r="T45" s="24"/>
      <c r="U45" s="26">
        <f>IFERROR((T45/(SUMIFS('KPI0 Assets reporting'!P:P,'KPI0 Assets reporting'!$B:$B,'KPI1 Fleet asset'!$B45&amp;"IN")*$C$3)),0)</f>
        <v>0</v>
      </c>
      <c r="V45" s="24"/>
      <c r="W45" s="26">
        <f>IFERROR((V45/(SUMIFS('KPI0 Assets reporting'!Q:Q,'KPI0 Assets reporting'!$B:$B,'KPI1 Fleet asset'!$B45&amp;"IN")*$C$3)),0)</f>
        <v>0</v>
      </c>
      <c r="X45" s="24"/>
      <c r="Y45" s="26">
        <f>IFERROR((X45/(SUMIFS('KPI0 Assets reporting'!R:R,'KPI0 Assets reporting'!$B:$B,'KPI1 Fleet asset'!$B45&amp;"IN")*$C$3)),0)</f>
        <v>0</v>
      </c>
      <c r="Z45" s="24"/>
      <c r="AA45" s="26">
        <f>IFERROR((Z45/(SUMIFS('KPI0 Assets reporting'!S:S,'KPI0 Assets reporting'!$B:$B,'KPI1 Fleet asset'!$B45&amp;"IN")*$C$3)),0)</f>
        <v>0</v>
      </c>
      <c r="AB45" s="24"/>
      <c r="AC45" s="26">
        <f>IFERROR((AB45/(SUMIFS('KPI0 Assets reporting'!T:T,'KPI0 Assets reporting'!$B:$B,'KPI1 Fleet asset'!$B45&amp;"IN")*$C$3)),0)</f>
        <v>0</v>
      </c>
      <c r="AD45" s="24"/>
      <c r="AE45" s="26">
        <f>IFERROR((AD45/(SUMIFS('KPI0 Assets reporting'!U:U,'KPI0 Assets reporting'!$B:$B,'KPI1 Fleet asset'!$B45&amp;"IN")*$C$3)),0)</f>
        <v>0</v>
      </c>
    </row>
    <row r="46" spans="1:31" s="2" customFormat="1">
      <c r="A46" s="5" t="s">
        <v>18</v>
      </c>
      <c r="B46" s="2" t="s">
        <v>44</v>
      </c>
      <c r="C46" s="21">
        <v>8</v>
      </c>
      <c r="D46" s="24">
        <f>SUMIF('KPI0 Assets reporting'!D:D,'KPI1 Fleet asset'!B46,'KPI0 Assets reporting'!I:I)*C46</f>
        <v>312</v>
      </c>
      <c r="E46" s="26">
        <f>IFERROR((D46/
(SUMIF('KPI0 Assets reporting'!D:D,'KPI1 Fleet asset'!B46,'KPI0 Assets reporting'!I:I)
*$C$3)),0)</f>
        <v>1</v>
      </c>
      <c r="F46" s="24">
        <v>255</v>
      </c>
      <c r="G46" s="26">
        <f>IFERROR((F46/(SUMIFS('KPI0 Assets reporting'!I:I,'KPI0 Assets reporting'!$B:$B,'KPI1 Fleet asset'!$B46&amp;"IN")*$C$3)),0)</f>
        <v>0.99609375</v>
      </c>
      <c r="H46" s="24">
        <v>255</v>
      </c>
      <c r="I46" s="26">
        <f>IFERROR((H46/(SUMIFS('KPI0 Assets reporting'!J:J,'KPI0 Assets reporting'!$B:$B,'KPI1 Fleet asset'!$B46&amp;"IN")*$C$3)),0)</f>
        <v>0.99609375</v>
      </c>
      <c r="J46" s="24">
        <v>255</v>
      </c>
      <c r="K46" s="26">
        <f>IFERROR((J46/(SUMIFS('KPI0 Assets reporting'!K:K,'KPI0 Assets reporting'!$B:$B,'KPI1 Fleet asset'!$B46&amp;"IN")*$C$3)),0)</f>
        <v>0.99609375</v>
      </c>
      <c r="L46" s="24">
        <v>255</v>
      </c>
      <c r="M46" s="26">
        <f>IFERROR((L46/(SUMIFS('KPI0 Assets reporting'!L:L,'KPI0 Assets reporting'!$B:$B,'KPI1 Fleet asset'!$B46&amp;"IN")*$C$3)),0)</f>
        <v>0.99609375</v>
      </c>
      <c r="N46" s="24"/>
      <c r="O46" s="26">
        <f>IFERROR((N46/(SUMIFS('KPI0 Assets reporting'!M:M,'KPI0 Assets reporting'!$B:$B,'KPI1 Fleet asset'!$B46&amp;"IN")*$C$3)),0)</f>
        <v>0</v>
      </c>
      <c r="P46" s="24"/>
      <c r="Q46" s="26">
        <f>IFERROR((P46/(SUMIFS('KPI0 Assets reporting'!N:N,'KPI0 Assets reporting'!$B:$B,'KPI1 Fleet asset'!$B46&amp;"IN")*$C$3)),0)</f>
        <v>0</v>
      </c>
      <c r="R46" s="24"/>
      <c r="S46" s="26">
        <f>IFERROR((R46/(SUMIFS('KPI0 Assets reporting'!O:O,'KPI0 Assets reporting'!$B:$B,'KPI1 Fleet asset'!$B46&amp;"IN")*$C$3)),0)</f>
        <v>0</v>
      </c>
      <c r="T46" s="24"/>
      <c r="U46" s="26">
        <f>IFERROR((T46/(SUMIFS('KPI0 Assets reporting'!P:P,'KPI0 Assets reporting'!$B:$B,'KPI1 Fleet asset'!$B46&amp;"IN")*$C$3)),0)</f>
        <v>0</v>
      </c>
      <c r="V46" s="24"/>
      <c r="W46" s="26">
        <f>IFERROR((V46/(SUMIFS('KPI0 Assets reporting'!Q:Q,'KPI0 Assets reporting'!$B:$B,'KPI1 Fleet asset'!$B46&amp;"IN")*$C$3)),0)</f>
        <v>0</v>
      </c>
      <c r="X46" s="24"/>
      <c r="Y46" s="26">
        <f>IFERROR((X46/(SUMIFS('KPI0 Assets reporting'!R:R,'KPI0 Assets reporting'!$B:$B,'KPI1 Fleet asset'!$B46&amp;"IN")*$C$3)),0)</f>
        <v>0</v>
      </c>
      <c r="Z46" s="24"/>
      <c r="AA46" s="26">
        <f>IFERROR((Z46/(SUMIFS('KPI0 Assets reporting'!S:S,'KPI0 Assets reporting'!$B:$B,'KPI1 Fleet asset'!$B46&amp;"IN")*$C$3)),0)</f>
        <v>0</v>
      </c>
      <c r="AB46" s="24"/>
      <c r="AC46" s="26">
        <f>IFERROR((AB46/(SUMIFS('KPI0 Assets reporting'!T:T,'KPI0 Assets reporting'!$B:$B,'KPI1 Fleet asset'!$B46&amp;"IN")*$C$3)),0)</f>
        <v>0</v>
      </c>
      <c r="AD46" s="24"/>
      <c r="AE46" s="26">
        <f>IFERROR((AD46/(SUMIFS('KPI0 Assets reporting'!U:U,'KPI0 Assets reporting'!$B:$B,'KPI1 Fleet asset'!$B46&amp;"IN")*$C$3)),0)</f>
        <v>0</v>
      </c>
    </row>
    <row r="47" spans="1:31" s="2" customFormat="1">
      <c r="A47" s="5" t="s">
        <v>17</v>
      </c>
      <c r="B47" s="2" t="s">
        <v>31</v>
      </c>
      <c r="C47" s="21">
        <v>8</v>
      </c>
      <c r="D47" s="24">
        <f>SUMIF('KPI0 Assets reporting'!D:D,'KPI1 Fleet asset'!B47,'KPI0 Assets reporting'!I:I)*C47</f>
        <v>152</v>
      </c>
      <c r="E47" s="26">
        <f>IFERROR((D47/
(SUMIF('KPI0 Assets reporting'!D:D,'KPI1 Fleet asset'!B47,'KPI0 Assets reporting'!I:I)
*$C$3)),0)</f>
        <v>1</v>
      </c>
      <c r="F47" s="24">
        <v>0</v>
      </c>
      <c r="G47" s="26">
        <f>IFERROR((F47/(SUMIFS('KPI0 Assets reporting'!I:I,'KPI0 Assets reporting'!$B:$B,'KPI1 Fleet asset'!$B47&amp;"IN")*$C$3)),0)</f>
        <v>0</v>
      </c>
      <c r="H47" s="24">
        <v>0</v>
      </c>
      <c r="I47" s="26">
        <f>IFERROR((H47/(SUMIFS('KPI0 Assets reporting'!J:J,'KPI0 Assets reporting'!$B:$B,'KPI1 Fleet asset'!$B47&amp;"IN")*$C$3)),0)</f>
        <v>0</v>
      </c>
      <c r="J47" s="24">
        <v>0</v>
      </c>
      <c r="K47" s="26">
        <f>IFERROR((J47/(SUMIFS('KPI0 Assets reporting'!K:K,'KPI0 Assets reporting'!$B:$B,'KPI1 Fleet asset'!$B47&amp;"IN")*$C$3)),0)</f>
        <v>0</v>
      </c>
      <c r="L47" s="24">
        <v>0</v>
      </c>
      <c r="M47" s="26">
        <f>IFERROR((L47/(SUMIFS('KPI0 Assets reporting'!L:L,'KPI0 Assets reporting'!$B:$B,'KPI1 Fleet asset'!$B47&amp;"IN")*$C$3)),0)</f>
        <v>0</v>
      </c>
      <c r="N47" s="24"/>
      <c r="O47" s="26">
        <f>IFERROR((N47/(SUMIFS('KPI0 Assets reporting'!M:M,'KPI0 Assets reporting'!$B:$B,'KPI1 Fleet asset'!$B47&amp;"IN")*$C$3)),0)</f>
        <v>0</v>
      </c>
      <c r="P47" s="24"/>
      <c r="Q47" s="26">
        <f>IFERROR((P47/(SUMIFS('KPI0 Assets reporting'!N:N,'KPI0 Assets reporting'!$B:$B,'KPI1 Fleet asset'!$B47&amp;"IN")*$C$3)),0)</f>
        <v>0</v>
      </c>
      <c r="R47" s="24"/>
      <c r="S47" s="26">
        <f>IFERROR((R47/(SUMIFS('KPI0 Assets reporting'!O:O,'KPI0 Assets reporting'!$B:$B,'KPI1 Fleet asset'!$B47&amp;"IN")*$C$3)),0)</f>
        <v>0</v>
      </c>
      <c r="T47" s="24"/>
      <c r="U47" s="26">
        <f>IFERROR((T47/(SUMIFS('KPI0 Assets reporting'!P:P,'KPI0 Assets reporting'!$B:$B,'KPI1 Fleet asset'!$B47&amp;"IN")*$C$3)),0)</f>
        <v>0</v>
      </c>
      <c r="V47" s="24"/>
      <c r="W47" s="26">
        <f>IFERROR((V47/(SUMIFS('KPI0 Assets reporting'!Q:Q,'KPI0 Assets reporting'!$B:$B,'KPI1 Fleet asset'!$B47&amp;"IN")*$C$3)),0)</f>
        <v>0</v>
      </c>
      <c r="X47" s="24"/>
      <c r="Y47" s="26">
        <f>IFERROR((X47/(SUMIFS('KPI0 Assets reporting'!R:R,'KPI0 Assets reporting'!$B:$B,'KPI1 Fleet asset'!$B47&amp;"IN")*$C$3)),0)</f>
        <v>0</v>
      </c>
      <c r="Z47" s="24"/>
      <c r="AA47" s="26">
        <f>IFERROR((Z47/(SUMIFS('KPI0 Assets reporting'!S:S,'KPI0 Assets reporting'!$B:$B,'KPI1 Fleet asset'!$B47&amp;"IN")*$C$3)),0)</f>
        <v>0</v>
      </c>
      <c r="AB47" s="24"/>
      <c r="AC47" s="26">
        <f>IFERROR((AB47/(SUMIFS('KPI0 Assets reporting'!T:T,'KPI0 Assets reporting'!$B:$B,'KPI1 Fleet asset'!$B47&amp;"IN")*$C$3)),0)</f>
        <v>0</v>
      </c>
      <c r="AD47" s="24"/>
      <c r="AE47" s="26">
        <f>IFERROR((AD47/(SUMIFS('KPI0 Assets reporting'!U:U,'KPI0 Assets reporting'!$B:$B,'KPI1 Fleet asset'!$B47&amp;"IN")*$C$3)),0)</f>
        <v>0</v>
      </c>
    </row>
    <row r="48" spans="1:31" s="2" customFormat="1">
      <c r="A48" s="5" t="s">
        <v>17</v>
      </c>
      <c r="B48" s="2" t="s">
        <v>32</v>
      </c>
      <c r="C48" s="21">
        <v>8</v>
      </c>
      <c r="D48" s="24">
        <f>SUMIF('KPI0 Assets reporting'!D:D,'KPI1 Fleet asset'!B48,'KPI0 Assets reporting'!I:I)*C48</f>
        <v>712</v>
      </c>
      <c r="E48" s="26">
        <f>IFERROR((D48/
(SUMIF('KPI0 Assets reporting'!D:D,'KPI1 Fleet asset'!B48,'KPI0 Assets reporting'!I:I)
*$C$3)),0)</f>
        <v>1</v>
      </c>
      <c r="F48" s="24">
        <v>71</v>
      </c>
      <c r="G48" s="26">
        <f>IFERROR((F48/(SUMIFS('KPI0 Assets reporting'!I:I,'KPI0 Assets reporting'!$B:$B,'KPI1 Fleet asset'!$B48&amp;"IN")*$C$3)),0)</f>
        <v>0.88749999999999996</v>
      </c>
      <c r="H48" s="24">
        <v>71</v>
      </c>
      <c r="I48" s="26">
        <f>IFERROR((H48/(SUMIFS('KPI0 Assets reporting'!J:J,'KPI0 Assets reporting'!$B:$B,'KPI1 Fleet asset'!$B48&amp;"IN")*$C$3)),0)</f>
        <v>0.88749999999999996</v>
      </c>
      <c r="J48" s="24">
        <v>82</v>
      </c>
      <c r="K48" s="26">
        <f>IFERROR((J48/(SUMIFS('KPI0 Assets reporting'!K:K,'KPI0 Assets reporting'!$B:$B,'KPI1 Fleet asset'!$B48&amp;"IN")*$C$3)),0)</f>
        <v>0.93181818181818177</v>
      </c>
      <c r="L48" s="24">
        <v>82</v>
      </c>
      <c r="M48" s="26">
        <f>IFERROR((L48/(SUMIFS('KPI0 Assets reporting'!L:L,'KPI0 Assets reporting'!$B:$B,'KPI1 Fleet asset'!$B48&amp;"IN")*$C$3)),0)</f>
        <v>0.93181818181818177</v>
      </c>
      <c r="N48" s="24"/>
      <c r="O48" s="26">
        <f>IFERROR((N48/(SUMIFS('KPI0 Assets reporting'!M:M,'KPI0 Assets reporting'!$B:$B,'KPI1 Fleet asset'!$B48&amp;"IN")*$C$3)),0)</f>
        <v>0</v>
      </c>
      <c r="P48" s="24"/>
      <c r="Q48" s="26">
        <f>IFERROR((P48/(SUMIFS('KPI0 Assets reporting'!N:N,'KPI0 Assets reporting'!$B:$B,'KPI1 Fleet asset'!$B48&amp;"IN")*$C$3)),0)</f>
        <v>0</v>
      </c>
      <c r="R48" s="24"/>
      <c r="S48" s="26">
        <f>IFERROR((R48/(SUMIFS('KPI0 Assets reporting'!O:O,'KPI0 Assets reporting'!$B:$B,'KPI1 Fleet asset'!$B48&amp;"IN")*$C$3)),0)</f>
        <v>0</v>
      </c>
      <c r="T48" s="24"/>
      <c r="U48" s="26">
        <f>IFERROR((T48/(SUMIFS('KPI0 Assets reporting'!P:P,'KPI0 Assets reporting'!$B:$B,'KPI1 Fleet asset'!$B48&amp;"IN")*$C$3)),0)</f>
        <v>0</v>
      </c>
      <c r="V48" s="24"/>
      <c r="W48" s="26">
        <f>IFERROR((V48/(SUMIFS('KPI0 Assets reporting'!Q:Q,'KPI0 Assets reporting'!$B:$B,'KPI1 Fleet asset'!$B48&amp;"IN")*$C$3)),0)</f>
        <v>0</v>
      </c>
      <c r="X48" s="24"/>
      <c r="Y48" s="26">
        <f>IFERROR((X48/(SUMIFS('KPI0 Assets reporting'!R:R,'KPI0 Assets reporting'!$B:$B,'KPI1 Fleet asset'!$B48&amp;"IN")*$C$3)),0)</f>
        <v>0</v>
      </c>
      <c r="Z48" s="24"/>
      <c r="AA48" s="26">
        <f>IFERROR((Z48/(SUMIFS('KPI0 Assets reporting'!S:S,'KPI0 Assets reporting'!$B:$B,'KPI1 Fleet asset'!$B48&amp;"IN")*$C$3)),0)</f>
        <v>0</v>
      </c>
      <c r="AB48" s="24"/>
      <c r="AC48" s="26">
        <f>IFERROR((AB48/(SUMIFS('KPI0 Assets reporting'!T:T,'KPI0 Assets reporting'!$B:$B,'KPI1 Fleet asset'!$B48&amp;"IN")*$C$3)),0)</f>
        <v>0</v>
      </c>
      <c r="AD48" s="24"/>
      <c r="AE48" s="26">
        <f>IFERROR((AD48/(SUMIFS('KPI0 Assets reporting'!U:U,'KPI0 Assets reporting'!$B:$B,'KPI1 Fleet asset'!$B48&amp;"IN")*$C$3)),0)</f>
        <v>0</v>
      </c>
    </row>
    <row r="49" spans="1:31" s="2" customFormat="1">
      <c r="A49" s="5" t="s">
        <v>20</v>
      </c>
      <c r="B49" s="2" t="s">
        <v>72</v>
      </c>
      <c r="C49" s="21">
        <v>8</v>
      </c>
      <c r="D49" s="24">
        <f>SUMIF('KPI0 Assets reporting'!D:D,'KPI1 Fleet asset'!B49,'KPI0 Assets reporting'!I:I)*C49</f>
        <v>232</v>
      </c>
      <c r="E49" s="26">
        <f>IFERROR((D49/
(SUMIF('KPI0 Assets reporting'!D:D,'KPI1 Fleet asset'!B49,'KPI0 Assets reporting'!I:I)
*$C$3)),0)</f>
        <v>1</v>
      </c>
      <c r="F49" s="24">
        <v>81</v>
      </c>
      <c r="G49" s="26">
        <f>IFERROR((F49/(SUMIFS('KPI0 Assets reporting'!I:I,'KPI0 Assets reporting'!$B:$B,'KPI1 Fleet asset'!$B49&amp;"IN")*$C$3)),0)</f>
        <v>0.84375</v>
      </c>
      <c r="H49" s="24">
        <v>81</v>
      </c>
      <c r="I49" s="26">
        <f>IFERROR((H49/(SUMIFS('KPI0 Assets reporting'!J:J,'KPI0 Assets reporting'!$B:$B,'KPI1 Fleet asset'!$B49&amp;"IN")*$C$3)),0)</f>
        <v>0.84375</v>
      </c>
      <c r="J49" s="24">
        <v>197</v>
      </c>
      <c r="K49" s="26">
        <f>IFERROR((J49/(SUMIFS('KPI0 Assets reporting'!K:K,'KPI0 Assets reporting'!$B:$B,'KPI1 Fleet asset'!$B49&amp;"IN")*$C$3)),0)</f>
        <v>0.91203703703703709</v>
      </c>
      <c r="L49" s="24">
        <v>200</v>
      </c>
      <c r="M49" s="26">
        <f>IFERROR((L49/(SUMIFS('KPI0 Assets reporting'!L:L,'KPI0 Assets reporting'!$B:$B,'KPI1 Fleet asset'!$B49&amp;"IN")*$C$3)),0)</f>
        <v>0.92592592592592593</v>
      </c>
      <c r="N49" s="24"/>
      <c r="O49" s="26">
        <f>IFERROR((N49/(SUMIFS('KPI0 Assets reporting'!M:M,'KPI0 Assets reporting'!$B:$B,'KPI1 Fleet asset'!$B49&amp;"IN")*$C$3)),0)</f>
        <v>0</v>
      </c>
      <c r="P49" s="24"/>
      <c r="Q49" s="26">
        <f>IFERROR((P49/(SUMIFS('KPI0 Assets reporting'!N:N,'KPI0 Assets reporting'!$B:$B,'KPI1 Fleet asset'!$B49&amp;"IN")*$C$3)),0)</f>
        <v>0</v>
      </c>
      <c r="R49" s="24"/>
      <c r="S49" s="26">
        <f>IFERROR((R49/(SUMIFS('KPI0 Assets reporting'!O:O,'KPI0 Assets reporting'!$B:$B,'KPI1 Fleet asset'!$B49&amp;"IN")*$C$3)),0)</f>
        <v>0</v>
      </c>
      <c r="T49" s="24"/>
      <c r="U49" s="26">
        <f>IFERROR((T49/(SUMIFS('KPI0 Assets reporting'!P:P,'KPI0 Assets reporting'!$B:$B,'KPI1 Fleet asset'!$B49&amp;"IN")*$C$3)),0)</f>
        <v>0</v>
      </c>
      <c r="V49" s="24"/>
      <c r="W49" s="26">
        <f>IFERROR((V49/(SUMIFS('KPI0 Assets reporting'!Q:Q,'KPI0 Assets reporting'!$B:$B,'KPI1 Fleet asset'!$B49&amp;"IN")*$C$3)),0)</f>
        <v>0</v>
      </c>
      <c r="X49" s="24"/>
      <c r="Y49" s="26">
        <f>IFERROR((X49/(SUMIFS('KPI0 Assets reporting'!R:R,'KPI0 Assets reporting'!$B:$B,'KPI1 Fleet asset'!$B49&amp;"IN")*$C$3)),0)</f>
        <v>0</v>
      </c>
      <c r="Z49" s="24"/>
      <c r="AA49" s="26">
        <f>IFERROR((Z49/(SUMIFS('KPI0 Assets reporting'!S:S,'KPI0 Assets reporting'!$B:$B,'KPI1 Fleet asset'!$B49&amp;"IN")*$C$3)),0)</f>
        <v>0</v>
      </c>
      <c r="AB49" s="24"/>
      <c r="AC49" s="26">
        <f>IFERROR((AB49/(SUMIFS('KPI0 Assets reporting'!T:T,'KPI0 Assets reporting'!$B:$B,'KPI1 Fleet asset'!$B49&amp;"IN")*$C$3)),0)</f>
        <v>0</v>
      </c>
      <c r="AD49" s="24"/>
      <c r="AE49" s="26">
        <f>IFERROR((AD49/(SUMIFS('KPI0 Assets reporting'!U:U,'KPI0 Assets reporting'!$B:$B,'KPI1 Fleet asset'!$B49&amp;"IN")*$C$3)),0)</f>
        <v>0</v>
      </c>
    </row>
    <row r="50" spans="1:31" s="2" customFormat="1">
      <c r="A50" s="5" t="s">
        <v>18</v>
      </c>
      <c r="B50" s="2" t="s">
        <v>45</v>
      </c>
      <c r="C50" s="21">
        <v>8</v>
      </c>
      <c r="D50" s="24">
        <f>SUMIF('KPI0 Assets reporting'!D:D,'KPI1 Fleet asset'!B50,'KPI0 Assets reporting'!I:I)*C50</f>
        <v>1376</v>
      </c>
      <c r="E50" s="26">
        <f>IFERROR((D50/
(SUMIF('KPI0 Assets reporting'!D:D,'KPI1 Fleet asset'!B50,'KPI0 Assets reporting'!I:I)
*$C$3)),0)</f>
        <v>1</v>
      </c>
      <c r="F50" s="24">
        <v>191</v>
      </c>
      <c r="G50" s="26">
        <f>IFERROR((F50/(SUMIFS('KPI0 Assets reporting'!I:I,'KPI0 Assets reporting'!$B:$B,'KPI1 Fleet asset'!$B50&amp;"IN")*$C$3)),0)</f>
        <v>0.77016129032258063</v>
      </c>
      <c r="H50" s="24">
        <v>191</v>
      </c>
      <c r="I50" s="26">
        <f>IFERROR((H50/(SUMIFS('KPI0 Assets reporting'!J:J,'KPI0 Assets reporting'!$B:$B,'KPI1 Fleet asset'!$B50&amp;"IN")*$C$3)),0)</f>
        <v>0.77016129032258063</v>
      </c>
      <c r="J50" s="24">
        <v>191</v>
      </c>
      <c r="K50" s="26">
        <f>IFERROR((J50/(SUMIFS('KPI0 Assets reporting'!K:K,'KPI0 Assets reporting'!$B:$B,'KPI1 Fleet asset'!$B50&amp;"IN")*$C$3)),0)</f>
        <v>0.77016129032258063</v>
      </c>
      <c r="L50" s="24">
        <v>191</v>
      </c>
      <c r="M50" s="26">
        <f>IFERROR((L50/(SUMIFS('KPI0 Assets reporting'!L:L,'KPI0 Assets reporting'!$B:$B,'KPI1 Fleet asset'!$B50&amp;"IN")*$C$3)),0)</f>
        <v>0.77016129032258063</v>
      </c>
      <c r="N50" s="24"/>
      <c r="O50" s="26">
        <f>IFERROR((N50/(SUMIFS('KPI0 Assets reporting'!M:M,'KPI0 Assets reporting'!$B:$B,'KPI1 Fleet asset'!$B50&amp;"IN")*$C$3)),0)</f>
        <v>0</v>
      </c>
      <c r="P50" s="24"/>
      <c r="Q50" s="26">
        <f>IFERROR((P50/(SUMIFS('KPI0 Assets reporting'!N:N,'KPI0 Assets reporting'!$B:$B,'KPI1 Fleet asset'!$B50&amp;"IN")*$C$3)),0)</f>
        <v>0</v>
      </c>
      <c r="R50" s="24"/>
      <c r="S50" s="26">
        <f>IFERROR((R50/(SUMIFS('KPI0 Assets reporting'!O:O,'KPI0 Assets reporting'!$B:$B,'KPI1 Fleet asset'!$B50&amp;"IN")*$C$3)),0)</f>
        <v>0</v>
      </c>
      <c r="T50" s="24"/>
      <c r="U50" s="26">
        <f>IFERROR((T50/(SUMIFS('KPI0 Assets reporting'!P:P,'KPI0 Assets reporting'!$B:$B,'KPI1 Fleet asset'!$B50&amp;"IN")*$C$3)),0)</f>
        <v>0</v>
      </c>
      <c r="V50" s="24"/>
      <c r="W50" s="26">
        <f>IFERROR((V50/(SUMIFS('KPI0 Assets reporting'!Q:Q,'KPI0 Assets reporting'!$B:$B,'KPI1 Fleet asset'!$B50&amp;"IN")*$C$3)),0)</f>
        <v>0</v>
      </c>
      <c r="X50" s="24"/>
      <c r="Y50" s="26">
        <f>IFERROR((X50/(SUMIFS('KPI0 Assets reporting'!R:R,'KPI0 Assets reporting'!$B:$B,'KPI1 Fleet asset'!$B50&amp;"IN")*$C$3)),0)</f>
        <v>0</v>
      </c>
      <c r="Z50" s="24"/>
      <c r="AA50" s="26">
        <f>IFERROR((Z50/(SUMIFS('KPI0 Assets reporting'!S:S,'KPI0 Assets reporting'!$B:$B,'KPI1 Fleet asset'!$B50&amp;"IN")*$C$3)),0)</f>
        <v>0</v>
      </c>
      <c r="AB50" s="24"/>
      <c r="AC50" s="26">
        <f>IFERROR((AB50/(SUMIFS('KPI0 Assets reporting'!T:T,'KPI0 Assets reporting'!$B:$B,'KPI1 Fleet asset'!$B50&amp;"IN")*$C$3)),0)</f>
        <v>0</v>
      </c>
      <c r="AD50" s="24"/>
      <c r="AE50" s="26">
        <f>IFERROR((AD50/(SUMIFS('KPI0 Assets reporting'!U:U,'KPI0 Assets reporting'!$B:$B,'KPI1 Fleet asset'!$B50&amp;"IN")*$C$3)),0)</f>
        <v>0</v>
      </c>
    </row>
    <row r="51" spans="1:31" s="2" customFormat="1">
      <c r="A51" s="5" t="s">
        <v>17</v>
      </c>
      <c r="B51" s="2" t="s">
        <v>33</v>
      </c>
      <c r="C51" s="21">
        <v>8</v>
      </c>
      <c r="D51" s="24">
        <f>SUMIF('KPI0 Assets reporting'!D:D,'KPI1 Fleet asset'!B51,'KPI0 Assets reporting'!I:I)*C51</f>
        <v>680</v>
      </c>
      <c r="E51" s="26">
        <f>IFERROR((D51/
(SUMIF('KPI0 Assets reporting'!D:D,'KPI1 Fleet asset'!B51,'KPI0 Assets reporting'!I:I)
*$C$3)),0)</f>
        <v>1</v>
      </c>
      <c r="F51" s="24">
        <v>37</v>
      </c>
      <c r="G51" s="26">
        <f>IFERROR((F51/(SUMIFS('KPI0 Assets reporting'!I:I,'KPI0 Assets reporting'!$B:$B,'KPI1 Fleet asset'!$B51&amp;"IN")*$C$3)),0)</f>
        <v>0.92500000000000004</v>
      </c>
      <c r="H51" s="24">
        <v>37</v>
      </c>
      <c r="I51" s="26">
        <f>IFERROR((H51/(SUMIFS('KPI0 Assets reporting'!J:J,'KPI0 Assets reporting'!$B:$B,'KPI1 Fleet asset'!$B51&amp;"IN")*$C$3)),0)</f>
        <v>0.92500000000000004</v>
      </c>
      <c r="J51" s="24">
        <v>37</v>
      </c>
      <c r="K51" s="26">
        <f>IFERROR((J51/(SUMIFS('KPI0 Assets reporting'!K:K,'KPI0 Assets reporting'!$B:$B,'KPI1 Fleet asset'!$B51&amp;"IN")*$C$3)),0)</f>
        <v>0.92500000000000004</v>
      </c>
      <c r="L51" s="24">
        <v>37</v>
      </c>
      <c r="M51" s="26">
        <f>IFERROR((L51/(SUMIFS('KPI0 Assets reporting'!L:L,'KPI0 Assets reporting'!$B:$B,'KPI1 Fleet asset'!$B51&amp;"IN")*$C$3)),0)</f>
        <v>0.92500000000000004</v>
      </c>
      <c r="N51" s="24"/>
      <c r="O51" s="26">
        <f>IFERROR((N51/(SUMIFS('KPI0 Assets reporting'!M:M,'KPI0 Assets reporting'!$B:$B,'KPI1 Fleet asset'!$B51&amp;"IN")*$C$3)),0)</f>
        <v>0</v>
      </c>
      <c r="P51" s="24"/>
      <c r="Q51" s="26">
        <f>IFERROR((P51/(SUMIFS('KPI0 Assets reporting'!N:N,'KPI0 Assets reporting'!$B:$B,'KPI1 Fleet asset'!$B51&amp;"IN")*$C$3)),0)</f>
        <v>0</v>
      </c>
      <c r="R51" s="24"/>
      <c r="S51" s="26">
        <f>IFERROR((R51/(SUMIFS('KPI0 Assets reporting'!O:O,'KPI0 Assets reporting'!$B:$B,'KPI1 Fleet asset'!$B51&amp;"IN")*$C$3)),0)</f>
        <v>0</v>
      </c>
      <c r="T51" s="24"/>
      <c r="U51" s="26">
        <f>IFERROR((T51/(SUMIFS('KPI0 Assets reporting'!P:P,'KPI0 Assets reporting'!$B:$B,'KPI1 Fleet asset'!$B51&amp;"IN")*$C$3)),0)</f>
        <v>0</v>
      </c>
      <c r="V51" s="24"/>
      <c r="W51" s="26">
        <f>IFERROR((V51/(SUMIFS('KPI0 Assets reporting'!Q:Q,'KPI0 Assets reporting'!$B:$B,'KPI1 Fleet asset'!$B51&amp;"IN")*$C$3)),0)</f>
        <v>0</v>
      </c>
      <c r="X51" s="24"/>
      <c r="Y51" s="26">
        <f>IFERROR((X51/(SUMIFS('KPI0 Assets reporting'!R:R,'KPI0 Assets reporting'!$B:$B,'KPI1 Fleet asset'!$B51&amp;"IN")*$C$3)),0)</f>
        <v>0</v>
      </c>
      <c r="Z51" s="24"/>
      <c r="AA51" s="26">
        <f>IFERROR((Z51/(SUMIFS('KPI0 Assets reporting'!S:S,'KPI0 Assets reporting'!$B:$B,'KPI1 Fleet asset'!$B51&amp;"IN")*$C$3)),0)</f>
        <v>0</v>
      </c>
      <c r="AB51" s="24"/>
      <c r="AC51" s="26">
        <f>IFERROR((AB51/(SUMIFS('KPI0 Assets reporting'!T:T,'KPI0 Assets reporting'!$B:$B,'KPI1 Fleet asset'!$B51&amp;"IN")*$C$3)),0)</f>
        <v>0</v>
      </c>
      <c r="AD51" s="24"/>
      <c r="AE51" s="26">
        <f>IFERROR((AD51/(SUMIFS('KPI0 Assets reporting'!U:U,'KPI0 Assets reporting'!$B:$B,'KPI1 Fleet asset'!$B51&amp;"IN")*$C$3)),0)</f>
        <v>0</v>
      </c>
    </row>
    <row r="52" spans="1:31" s="2" customFormat="1">
      <c r="A52" s="5" t="s">
        <v>18</v>
      </c>
      <c r="B52" s="2" t="s">
        <v>46</v>
      </c>
      <c r="C52" s="21">
        <v>8</v>
      </c>
      <c r="D52" s="24">
        <f>SUMIF('KPI0 Assets reporting'!D:D,'KPI1 Fleet asset'!B52,'KPI0 Assets reporting'!I:I)*C52</f>
        <v>600</v>
      </c>
      <c r="E52" s="26">
        <f>IFERROR((D52/
(SUMIF('KPI0 Assets reporting'!D:D,'KPI1 Fleet asset'!B52,'KPI0 Assets reporting'!I:I)
*$C$3)),0)</f>
        <v>1</v>
      </c>
      <c r="F52" s="24">
        <v>151</v>
      </c>
      <c r="G52" s="26">
        <f>IFERROR((F52/(SUMIFS('KPI0 Assets reporting'!I:I,'KPI0 Assets reporting'!$B:$B,'KPI1 Fleet asset'!$B52&amp;"IN")*$C$3)),0)</f>
        <v>0.89880952380952384</v>
      </c>
      <c r="H52" s="24">
        <v>151</v>
      </c>
      <c r="I52" s="26">
        <f>IFERROR((H52/(SUMIFS('KPI0 Assets reporting'!J:J,'KPI0 Assets reporting'!$B:$B,'KPI1 Fleet asset'!$B52&amp;"IN")*$C$3)),0)</f>
        <v>0.89880952380952384</v>
      </c>
      <c r="J52" s="24">
        <v>151</v>
      </c>
      <c r="K52" s="26">
        <f>IFERROR((J52/(SUMIFS('KPI0 Assets reporting'!K:K,'KPI0 Assets reporting'!$B:$B,'KPI1 Fleet asset'!$B52&amp;"IN")*$C$3)),0)</f>
        <v>0.89880952380952384</v>
      </c>
      <c r="L52" s="24">
        <v>151</v>
      </c>
      <c r="M52" s="26">
        <f>IFERROR((L52/(SUMIFS('KPI0 Assets reporting'!L:L,'KPI0 Assets reporting'!$B:$B,'KPI1 Fleet asset'!$B52&amp;"IN")*$C$3)),0)</f>
        <v>0.89880952380952384</v>
      </c>
      <c r="N52" s="24"/>
      <c r="O52" s="26">
        <f>IFERROR((N52/(SUMIFS('KPI0 Assets reporting'!M:M,'KPI0 Assets reporting'!$B:$B,'KPI1 Fleet asset'!$B52&amp;"IN")*$C$3)),0)</f>
        <v>0</v>
      </c>
      <c r="P52" s="24"/>
      <c r="Q52" s="26">
        <f>IFERROR((P52/(SUMIFS('KPI0 Assets reporting'!N:N,'KPI0 Assets reporting'!$B:$B,'KPI1 Fleet asset'!$B52&amp;"IN")*$C$3)),0)</f>
        <v>0</v>
      </c>
      <c r="R52" s="24"/>
      <c r="S52" s="26">
        <f>IFERROR((R52/(SUMIFS('KPI0 Assets reporting'!O:O,'KPI0 Assets reporting'!$B:$B,'KPI1 Fleet asset'!$B52&amp;"IN")*$C$3)),0)</f>
        <v>0</v>
      </c>
      <c r="T52" s="24"/>
      <c r="U52" s="26">
        <f>IFERROR((T52/(SUMIFS('KPI0 Assets reporting'!P:P,'KPI0 Assets reporting'!$B:$B,'KPI1 Fleet asset'!$B52&amp;"IN")*$C$3)),0)</f>
        <v>0</v>
      </c>
      <c r="V52" s="24"/>
      <c r="W52" s="26">
        <f>IFERROR((V52/(SUMIFS('KPI0 Assets reporting'!Q:Q,'KPI0 Assets reporting'!$B:$B,'KPI1 Fleet asset'!$B52&amp;"IN")*$C$3)),0)</f>
        <v>0</v>
      </c>
      <c r="X52" s="24"/>
      <c r="Y52" s="26">
        <f>IFERROR((X52/(SUMIFS('KPI0 Assets reporting'!R:R,'KPI0 Assets reporting'!$B:$B,'KPI1 Fleet asset'!$B52&amp;"IN")*$C$3)),0)</f>
        <v>0</v>
      </c>
      <c r="Z52" s="24"/>
      <c r="AA52" s="26">
        <f>IFERROR((Z52/(SUMIFS('KPI0 Assets reporting'!S:S,'KPI0 Assets reporting'!$B:$B,'KPI1 Fleet asset'!$B52&amp;"IN")*$C$3)),0)</f>
        <v>0</v>
      </c>
      <c r="AB52" s="24"/>
      <c r="AC52" s="26">
        <f>IFERROR((AB52/(SUMIFS('KPI0 Assets reporting'!T:T,'KPI0 Assets reporting'!$B:$B,'KPI1 Fleet asset'!$B52&amp;"IN")*$C$3)),0)</f>
        <v>0</v>
      </c>
      <c r="AD52" s="24"/>
      <c r="AE52" s="26">
        <f>IFERROR((AD52/(SUMIFS('KPI0 Assets reporting'!U:U,'KPI0 Assets reporting'!$B:$B,'KPI1 Fleet asset'!$B52&amp;"IN")*$C$3)),0)</f>
        <v>0</v>
      </c>
    </row>
    <row r="53" spans="1:31" s="2" customFormat="1">
      <c r="A53" s="5" t="s">
        <v>18</v>
      </c>
      <c r="B53" s="2" t="s">
        <v>47</v>
      </c>
      <c r="C53" s="21">
        <v>8</v>
      </c>
      <c r="D53" s="24">
        <f>SUMIF('KPI0 Assets reporting'!D:D,'KPI1 Fleet asset'!B53,'KPI0 Assets reporting'!I:I)*C53</f>
        <v>1072</v>
      </c>
      <c r="E53" s="26">
        <f>IFERROR((D53/
(SUMIF('KPI0 Assets reporting'!D:D,'KPI1 Fleet asset'!B53,'KPI0 Assets reporting'!I:I)
*$C$3)),0)</f>
        <v>1</v>
      </c>
      <c r="F53" s="24">
        <v>248</v>
      </c>
      <c r="G53" s="26">
        <f>IFERROR((F53/(SUMIFS('KPI0 Assets reporting'!I:I,'KPI0 Assets reporting'!$B:$B,'KPI1 Fleet asset'!$B53&amp;"IN")*$C$3)),0)</f>
        <v>0.75609756097560976</v>
      </c>
      <c r="H53" s="24">
        <v>248</v>
      </c>
      <c r="I53" s="26">
        <f>IFERROR((H53/(SUMIFS('KPI0 Assets reporting'!J:J,'KPI0 Assets reporting'!$B:$B,'KPI1 Fleet asset'!$B53&amp;"IN")*$C$3)),0)</f>
        <v>0.75609756097560976</v>
      </c>
      <c r="J53" s="24">
        <v>258</v>
      </c>
      <c r="K53" s="26">
        <f>IFERROR((J53/(SUMIFS('KPI0 Assets reporting'!K:K,'KPI0 Assets reporting'!$B:$B,'KPI1 Fleet asset'!$B53&amp;"IN")*$C$3)),0)</f>
        <v>0.78658536585365857</v>
      </c>
      <c r="L53" s="24">
        <v>258</v>
      </c>
      <c r="M53" s="26">
        <f>IFERROR((L53/(SUMIFS('KPI0 Assets reporting'!L:L,'KPI0 Assets reporting'!$B:$B,'KPI1 Fleet asset'!$B53&amp;"IN")*$C$3)),0)</f>
        <v>0.78658536585365857</v>
      </c>
      <c r="N53" s="24"/>
      <c r="O53" s="26">
        <f>IFERROR((N53/(SUMIFS('KPI0 Assets reporting'!M:M,'KPI0 Assets reporting'!$B:$B,'KPI1 Fleet asset'!$B53&amp;"IN")*$C$3)),0)</f>
        <v>0</v>
      </c>
      <c r="P53" s="24"/>
      <c r="Q53" s="26">
        <f>IFERROR((P53/(SUMIFS('KPI0 Assets reporting'!N:N,'KPI0 Assets reporting'!$B:$B,'KPI1 Fleet asset'!$B53&amp;"IN")*$C$3)),0)</f>
        <v>0</v>
      </c>
      <c r="R53" s="24"/>
      <c r="S53" s="26">
        <f>IFERROR((R53/(SUMIFS('KPI0 Assets reporting'!O:O,'KPI0 Assets reporting'!$B:$B,'KPI1 Fleet asset'!$B53&amp;"IN")*$C$3)),0)</f>
        <v>0</v>
      </c>
      <c r="T53" s="24"/>
      <c r="U53" s="26">
        <f>IFERROR((T53/(SUMIFS('KPI0 Assets reporting'!P:P,'KPI0 Assets reporting'!$B:$B,'KPI1 Fleet asset'!$B53&amp;"IN")*$C$3)),0)</f>
        <v>0</v>
      </c>
      <c r="V53" s="24"/>
      <c r="W53" s="26">
        <f>IFERROR((V53/(SUMIFS('KPI0 Assets reporting'!Q:Q,'KPI0 Assets reporting'!$B:$B,'KPI1 Fleet asset'!$B53&amp;"IN")*$C$3)),0)</f>
        <v>0</v>
      </c>
      <c r="X53" s="24"/>
      <c r="Y53" s="26">
        <f>IFERROR((X53/(SUMIFS('KPI0 Assets reporting'!R:R,'KPI0 Assets reporting'!$B:$B,'KPI1 Fleet asset'!$B53&amp;"IN")*$C$3)),0)</f>
        <v>0</v>
      </c>
      <c r="Z53" s="24"/>
      <c r="AA53" s="26">
        <f>IFERROR((Z53/(SUMIFS('KPI0 Assets reporting'!S:S,'KPI0 Assets reporting'!$B:$B,'KPI1 Fleet asset'!$B53&amp;"IN")*$C$3)),0)</f>
        <v>0</v>
      </c>
      <c r="AB53" s="24"/>
      <c r="AC53" s="26">
        <f>IFERROR((AB53/(SUMIFS('KPI0 Assets reporting'!T:T,'KPI0 Assets reporting'!$B:$B,'KPI1 Fleet asset'!$B53&amp;"IN")*$C$3)),0)</f>
        <v>0</v>
      </c>
      <c r="AD53" s="24"/>
      <c r="AE53" s="26">
        <f>IFERROR((AD53/(SUMIFS('KPI0 Assets reporting'!U:U,'KPI0 Assets reporting'!$B:$B,'KPI1 Fleet asset'!$B53&amp;"IN")*$C$3)),0)</f>
        <v>0</v>
      </c>
    </row>
    <row r="54" spans="1:31" s="2" customFormat="1">
      <c r="A54"/>
      <c r="B54"/>
      <c r="C54" s="1"/>
      <c r="D54" s="24"/>
      <c r="E54" s="27"/>
      <c r="F54" s="24"/>
      <c r="G54" s="27"/>
      <c r="H54" s="24"/>
      <c r="I54" s="27"/>
      <c r="J54" s="24"/>
      <c r="K54" s="27"/>
      <c r="L54" s="24"/>
      <c r="M54" s="27"/>
      <c r="N54" s="24"/>
      <c r="O54" s="27"/>
      <c r="P54" s="24"/>
      <c r="Q54" s="27"/>
      <c r="R54" s="24"/>
      <c r="S54" s="27"/>
      <c r="T54" s="24"/>
      <c r="U54" s="27"/>
      <c r="V54" s="24"/>
      <c r="W54" s="27"/>
      <c r="X54" s="24"/>
      <c r="Y54" s="27"/>
      <c r="Z54" s="24"/>
      <c r="AA54" s="27"/>
      <c r="AB54" s="24"/>
      <c r="AC54" s="27"/>
      <c r="AD54" s="24"/>
      <c r="AE54" s="27"/>
    </row>
    <row r="55" spans="1:31" s="2" customFormat="1">
      <c r="A55"/>
      <c r="B55"/>
      <c r="C55" s="1"/>
      <c r="D55" s="24"/>
      <c r="E55" s="27"/>
      <c r="F55" s="24"/>
      <c r="G55" s="27"/>
      <c r="H55" s="24"/>
      <c r="I55" s="27"/>
      <c r="J55" s="24"/>
      <c r="K55" s="27"/>
      <c r="L55" s="24"/>
      <c r="M55" s="27"/>
      <c r="N55" s="24"/>
      <c r="O55" s="27"/>
      <c r="P55" s="24"/>
      <c r="Q55" s="27"/>
      <c r="R55" s="24"/>
      <c r="S55" s="27"/>
      <c r="T55" s="24"/>
      <c r="U55" s="27"/>
      <c r="V55" s="24"/>
      <c r="W55" s="27"/>
      <c r="X55" s="24"/>
      <c r="Y55" s="27"/>
      <c r="Z55" s="24"/>
      <c r="AA55" s="27"/>
      <c r="AB55" s="24"/>
      <c r="AC55" s="27"/>
      <c r="AD55" s="24"/>
      <c r="AE55" s="27"/>
    </row>
    <row r="56" spans="1:31" s="2" customFormat="1">
      <c r="A56"/>
      <c r="B56"/>
      <c r="C56" s="1"/>
      <c r="D56" s="24"/>
      <c r="E56" s="27"/>
      <c r="F56" s="24"/>
      <c r="G56" s="27"/>
      <c r="H56" s="24"/>
      <c r="I56" s="27"/>
      <c r="J56" s="24"/>
      <c r="K56" s="27"/>
      <c r="L56" s="24"/>
      <c r="M56" s="27"/>
      <c r="N56" s="24"/>
      <c r="O56" s="27"/>
      <c r="P56" s="24"/>
      <c r="Q56" s="27"/>
      <c r="R56" s="24"/>
      <c r="S56" s="27"/>
      <c r="T56" s="24"/>
      <c r="U56" s="27"/>
      <c r="V56" s="24"/>
      <c r="W56" s="27"/>
      <c r="X56" s="24"/>
      <c r="Y56" s="27"/>
      <c r="Z56" s="24"/>
      <c r="AA56" s="27"/>
      <c r="AB56" s="24"/>
      <c r="AC56" s="27"/>
      <c r="AD56" s="24"/>
      <c r="AE56" s="27"/>
    </row>
    <row r="57" spans="1:31" s="2" customFormat="1">
      <c r="A57"/>
      <c r="B57"/>
      <c r="C57" s="1"/>
      <c r="D57" s="24"/>
      <c r="E57" s="27"/>
      <c r="F57" s="24"/>
      <c r="G57" s="27"/>
      <c r="H57" s="24"/>
      <c r="I57" s="27"/>
      <c r="J57" s="24"/>
      <c r="K57" s="27"/>
      <c r="L57" s="24"/>
      <c r="M57" s="27"/>
      <c r="N57" s="24"/>
      <c r="O57" s="27"/>
      <c r="P57" s="24"/>
      <c r="Q57" s="27"/>
      <c r="R57" s="24"/>
      <c r="S57" s="27"/>
      <c r="T57" s="24"/>
      <c r="U57" s="27"/>
      <c r="V57" s="24"/>
      <c r="W57" s="27"/>
      <c r="X57" s="24"/>
      <c r="Y57" s="27"/>
      <c r="Z57" s="24"/>
      <c r="AA57" s="27"/>
      <c r="AB57" s="24"/>
      <c r="AC57" s="27"/>
      <c r="AD57" s="24"/>
      <c r="AE57" s="27"/>
    </row>
    <row r="58" spans="1:31" s="2" customFormat="1">
      <c r="A58"/>
      <c r="B58"/>
      <c r="C58" s="1"/>
      <c r="D58" s="24"/>
      <c r="E58" s="27"/>
      <c r="F58" s="24"/>
      <c r="G58" s="27"/>
      <c r="H58" s="24"/>
      <c r="I58" s="27"/>
      <c r="J58" s="24"/>
      <c r="K58" s="27"/>
      <c r="L58" s="24"/>
      <c r="M58" s="27"/>
      <c r="N58" s="24"/>
      <c r="O58" s="27"/>
      <c r="P58" s="24"/>
      <c r="Q58" s="27"/>
      <c r="R58" s="24"/>
      <c r="S58" s="27"/>
      <c r="T58" s="24"/>
      <c r="U58" s="27"/>
      <c r="V58" s="24"/>
      <c r="W58" s="27"/>
      <c r="X58" s="24"/>
      <c r="Y58" s="27"/>
      <c r="Z58" s="24"/>
      <c r="AA58" s="27"/>
      <c r="AB58" s="24"/>
      <c r="AC58" s="27"/>
      <c r="AD58" s="24"/>
      <c r="AE58" s="27"/>
    </row>
    <row r="59" spans="1:31" s="2" customFormat="1">
      <c r="A59"/>
      <c r="B59"/>
      <c r="C59" s="1"/>
      <c r="D59" s="24"/>
      <c r="E59" s="27"/>
      <c r="F59" s="24"/>
      <c r="G59" s="27"/>
      <c r="H59" s="24"/>
      <c r="I59" s="27"/>
      <c r="J59" s="24"/>
      <c r="K59" s="27"/>
      <c r="L59" s="24"/>
      <c r="M59" s="27"/>
      <c r="N59" s="24"/>
      <c r="O59" s="27"/>
      <c r="P59" s="24"/>
      <c r="Q59" s="27"/>
      <c r="R59" s="24"/>
      <c r="S59" s="27"/>
      <c r="T59" s="24"/>
      <c r="U59" s="27"/>
      <c r="V59" s="24"/>
      <c r="W59" s="27"/>
      <c r="X59" s="24"/>
      <c r="Y59" s="27"/>
      <c r="Z59" s="24"/>
      <c r="AA59" s="27"/>
      <c r="AB59" s="24"/>
      <c r="AC59" s="27"/>
      <c r="AD59" s="24"/>
      <c r="AE59" s="27"/>
    </row>
    <row r="60" spans="1:31" s="2" customFormat="1">
      <c r="A60"/>
      <c r="B60"/>
      <c r="C60" s="1"/>
      <c r="D60" s="24"/>
      <c r="E60" s="27"/>
      <c r="F60" s="24"/>
      <c r="G60" s="27"/>
      <c r="H60" s="24"/>
      <c r="I60" s="27"/>
      <c r="J60" s="24"/>
      <c r="K60" s="27"/>
      <c r="L60" s="24"/>
      <c r="M60" s="27"/>
      <c r="N60" s="24"/>
      <c r="O60" s="27"/>
      <c r="P60" s="24"/>
      <c r="Q60" s="27"/>
      <c r="R60" s="24"/>
      <c r="S60" s="27"/>
      <c r="T60" s="24"/>
      <c r="U60" s="27"/>
      <c r="V60" s="24"/>
      <c r="W60" s="27"/>
      <c r="X60" s="24"/>
      <c r="Y60" s="27"/>
      <c r="Z60" s="24"/>
      <c r="AA60" s="27"/>
      <c r="AB60" s="24"/>
      <c r="AC60" s="27"/>
      <c r="AD60" s="24"/>
      <c r="AE60" s="27"/>
    </row>
    <row r="61" spans="1:31" s="2" customFormat="1">
      <c r="A61"/>
      <c r="B61"/>
      <c r="C61" s="1"/>
      <c r="D61" s="24"/>
      <c r="E61" s="27"/>
      <c r="F61" s="24"/>
      <c r="G61" s="27"/>
      <c r="H61" s="24"/>
      <c r="I61" s="27"/>
      <c r="J61" s="24"/>
      <c r="K61" s="27"/>
      <c r="L61" s="24"/>
      <c r="M61" s="27"/>
      <c r="N61" s="24"/>
      <c r="O61" s="27"/>
      <c r="P61" s="24"/>
      <c r="Q61" s="27"/>
      <c r="R61" s="24"/>
      <c r="S61" s="27"/>
      <c r="T61" s="24"/>
      <c r="U61" s="27"/>
      <c r="V61" s="24"/>
      <c r="W61" s="27"/>
      <c r="X61" s="24"/>
      <c r="Y61" s="27"/>
      <c r="Z61" s="24"/>
      <c r="AA61" s="27"/>
      <c r="AB61" s="24"/>
      <c r="AC61" s="27"/>
      <c r="AD61" s="24"/>
      <c r="AE61" s="27"/>
    </row>
    <row r="62" spans="1:31" s="2" customFormat="1">
      <c r="A62"/>
      <c r="B62"/>
      <c r="C62" s="1"/>
      <c r="D62" s="24"/>
      <c r="E62" s="27"/>
      <c r="F62" s="24"/>
      <c r="G62" s="27"/>
      <c r="H62" s="24"/>
      <c r="I62" s="27"/>
      <c r="J62" s="24"/>
      <c r="K62" s="27"/>
      <c r="L62" s="24"/>
      <c r="M62" s="27"/>
      <c r="N62" s="24"/>
      <c r="O62" s="27"/>
      <c r="P62" s="24"/>
      <c r="Q62" s="27"/>
      <c r="R62" s="24"/>
      <c r="S62" s="27"/>
      <c r="T62" s="24"/>
      <c r="U62" s="27"/>
      <c r="V62" s="24"/>
      <c r="W62" s="27"/>
      <c r="X62" s="24"/>
      <c r="Y62" s="27"/>
      <c r="Z62" s="24"/>
      <c r="AA62" s="27"/>
      <c r="AB62" s="24"/>
      <c r="AC62" s="27"/>
      <c r="AD62" s="24"/>
      <c r="AE62" s="27"/>
    </row>
    <row r="63" spans="1:31" s="2" customFormat="1">
      <c r="A63"/>
      <c r="B63"/>
      <c r="C63" s="1"/>
      <c r="D63" s="24"/>
      <c r="E63" s="27"/>
      <c r="F63" s="24"/>
      <c r="G63" s="27"/>
      <c r="H63" s="24"/>
      <c r="I63" s="27"/>
      <c r="J63" s="24"/>
      <c r="K63" s="27"/>
      <c r="L63" s="24"/>
      <c r="M63" s="27"/>
      <c r="N63" s="24"/>
      <c r="O63" s="27"/>
      <c r="P63" s="24"/>
      <c r="Q63" s="27"/>
      <c r="R63" s="24"/>
      <c r="S63" s="27"/>
      <c r="T63" s="24"/>
      <c r="U63" s="27"/>
      <c r="V63" s="24"/>
      <c r="W63" s="27"/>
      <c r="X63" s="24"/>
      <c r="Y63" s="27"/>
      <c r="Z63" s="24"/>
      <c r="AA63" s="27"/>
      <c r="AB63" s="24"/>
      <c r="AC63" s="27"/>
      <c r="AD63" s="24"/>
      <c r="AE63" s="27"/>
    </row>
    <row r="64" spans="1:31" s="2" customFormat="1">
      <c r="A64"/>
      <c r="B64"/>
      <c r="C64" s="1"/>
      <c r="D64" s="24"/>
      <c r="E64" s="27"/>
      <c r="F64" s="24"/>
      <c r="G64" s="27"/>
      <c r="H64" s="24"/>
      <c r="I64" s="27"/>
      <c r="J64" s="24"/>
      <c r="K64" s="27"/>
      <c r="L64" s="24"/>
      <c r="M64" s="27"/>
      <c r="N64" s="24"/>
      <c r="O64" s="27"/>
      <c r="P64" s="24"/>
      <c r="Q64" s="27"/>
      <c r="R64" s="24"/>
      <c r="S64" s="27"/>
      <c r="T64" s="24"/>
      <c r="U64" s="27"/>
      <c r="V64" s="24"/>
      <c r="W64" s="27"/>
      <c r="X64" s="24"/>
      <c r="Y64" s="27"/>
      <c r="Z64" s="24"/>
      <c r="AA64" s="27"/>
      <c r="AB64" s="24"/>
      <c r="AC64" s="27"/>
      <c r="AD64" s="24"/>
      <c r="AE64" s="27"/>
    </row>
    <row r="65" spans="1:31" s="2" customFormat="1">
      <c r="A65"/>
      <c r="B65"/>
      <c r="C65" s="1"/>
      <c r="D65" s="24"/>
      <c r="E65" s="27"/>
      <c r="F65" s="24"/>
      <c r="G65" s="27"/>
      <c r="H65" s="24"/>
      <c r="I65" s="27"/>
      <c r="J65" s="24"/>
      <c r="K65" s="27"/>
      <c r="L65" s="24"/>
      <c r="M65" s="27"/>
      <c r="N65" s="24"/>
      <c r="O65" s="27"/>
      <c r="P65" s="24"/>
      <c r="Q65" s="27"/>
      <c r="R65" s="24"/>
      <c r="S65" s="27"/>
      <c r="T65" s="24"/>
      <c r="U65" s="27"/>
      <c r="V65" s="24"/>
      <c r="W65" s="27"/>
      <c r="X65" s="24"/>
      <c r="Y65" s="27"/>
      <c r="Z65" s="24"/>
      <c r="AA65" s="27"/>
      <c r="AB65" s="24"/>
      <c r="AC65" s="27"/>
      <c r="AD65" s="24"/>
      <c r="AE65" s="27"/>
    </row>
    <row r="66" spans="1:31" s="2" customFormat="1">
      <c r="A66"/>
      <c r="B66"/>
      <c r="C66" s="1"/>
      <c r="D66" s="24"/>
      <c r="E66" s="27"/>
      <c r="F66" s="24"/>
      <c r="G66" s="27"/>
      <c r="H66" s="24"/>
      <c r="I66" s="27"/>
      <c r="J66" s="24"/>
      <c r="K66" s="27"/>
      <c r="L66" s="24"/>
      <c r="M66" s="27"/>
      <c r="N66" s="24"/>
      <c r="O66" s="27"/>
      <c r="P66" s="24"/>
      <c r="Q66" s="27"/>
      <c r="R66" s="24"/>
      <c r="S66" s="27"/>
      <c r="T66" s="24"/>
      <c r="U66" s="27"/>
      <c r="V66" s="24"/>
      <c r="W66" s="27"/>
      <c r="X66" s="24"/>
      <c r="Y66" s="27"/>
      <c r="Z66" s="24"/>
      <c r="AA66" s="27"/>
      <c r="AB66" s="24"/>
      <c r="AC66" s="27"/>
      <c r="AD66" s="24"/>
      <c r="AE66" s="27"/>
    </row>
    <row r="67" spans="1:31" s="2" customFormat="1">
      <c r="A67"/>
      <c r="B67"/>
      <c r="C67" s="1"/>
      <c r="D67" s="24"/>
      <c r="E67" s="27"/>
      <c r="F67" s="24"/>
      <c r="G67" s="27"/>
      <c r="H67" s="24"/>
      <c r="I67" s="27"/>
      <c r="J67" s="24"/>
      <c r="K67" s="27"/>
      <c r="L67" s="24"/>
      <c r="M67" s="27"/>
      <c r="N67" s="24"/>
      <c r="O67" s="27"/>
      <c r="P67" s="24"/>
      <c r="Q67" s="27"/>
      <c r="R67" s="24"/>
      <c r="S67" s="27"/>
      <c r="T67" s="24"/>
      <c r="U67" s="27"/>
      <c r="V67" s="24"/>
      <c r="W67" s="27"/>
      <c r="X67" s="24"/>
      <c r="Y67" s="27"/>
      <c r="Z67" s="24"/>
      <c r="AA67" s="27"/>
      <c r="AB67" s="24"/>
      <c r="AC67" s="27"/>
      <c r="AD67" s="24"/>
      <c r="AE67" s="27"/>
    </row>
    <row r="68" spans="1:31" s="2" customFormat="1">
      <c r="A68"/>
      <c r="B68"/>
      <c r="C68" s="1"/>
      <c r="D68" s="24"/>
      <c r="E68" s="27"/>
      <c r="F68" s="24"/>
      <c r="G68" s="27"/>
      <c r="H68" s="24"/>
      <c r="I68" s="27"/>
      <c r="J68" s="24"/>
      <c r="K68" s="27"/>
      <c r="L68" s="24"/>
      <c r="M68" s="27"/>
      <c r="N68" s="24"/>
      <c r="O68" s="27"/>
      <c r="P68" s="24"/>
      <c r="Q68" s="27"/>
      <c r="R68" s="24"/>
      <c r="S68" s="27"/>
      <c r="T68" s="24"/>
      <c r="U68" s="27"/>
      <c r="V68" s="24"/>
      <c r="W68" s="27"/>
      <c r="X68" s="24"/>
      <c r="Y68" s="27"/>
      <c r="Z68" s="24"/>
      <c r="AA68" s="27"/>
      <c r="AB68" s="24"/>
      <c r="AC68" s="27"/>
      <c r="AD68" s="24"/>
      <c r="AE68" s="27"/>
    </row>
    <row r="69" spans="1:31" s="2" customFormat="1">
      <c r="A69"/>
      <c r="B69"/>
      <c r="C69" s="1"/>
      <c r="D69" s="24"/>
      <c r="E69" s="27"/>
      <c r="F69" s="24"/>
      <c r="G69" s="27"/>
      <c r="H69" s="24"/>
      <c r="I69" s="27"/>
      <c r="J69" s="24"/>
      <c r="K69" s="27"/>
      <c r="L69" s="24"/>
      <c r="M69" s="27"/>
      <c r="N69" s="24"/>
      <c r="O69" s="27"/>
      <c r="P69" s="24"/>
      <c r="Q69" s="27"/>
      <c r="R69" s="24"/>
      <c r="S69" s="27"/>
      <c r="T69" s="24"/>
      <c r="U69" s="27"/>
      <c r="V69" s="24"/>
      <c r="W69" s="27"/>
      <c r="X69" s="24"/>
      <c r="Y69" s="27"/>
      <c r="Z69" s="24"/>
      <c r="AA69" s="27"/>
      <c r="AB69" s="24"/>
      <c r="AC69" s="27"/>
      <c r="AD69" s="24"/>
      <c r="AE69" s="27"/>
    </row>
    <row r="70" spans="1:31" s="2" customFormat="1">
      <c r="A70"/>
      <c r="B70"/>
      <c r="C70" s="1"/>
      <c r="D70" s="24"/>
      <c r="E70" s="27"/>
      <c r="F70" s="24"/>
      <c r="G70" s="27"/>
      <c r="H70" s="24"/>
      <c r="I70" s="27"/>
      <c r="J70" s="24"/>
      <c r="K70" s="27"/>
      <c r="L70" s="24"/>
      <c r="M70" s="27"/>
      <c r="N70" s="24"/>
      <c r="O70" s="27"/>
      <c r="P70" s="24"/>
      <c r="Q70" s="27"/>
      <c r="R70" s="24"/>
      <c r="S70" s="27"/>
      <c r="T70" s="24"/>
      <c r="U70" s="27"/>
      <c r="V70" s="24"/>
      <c r="W70" s="27"/>
      <c r="X70" s="24"/>
      <c r="Y70" s="27"/>
      <c r="Z70" s="24"/>
      <c r="AA70" s="27"/>
      <c r="AB70" s="24"/>
      <c r="AC70" s="27"/>
      <c r="AD70" s="24"/>
      <c r="AE70" s="27"/>
    </row>
    <row r="71" spans="1:31" s="2" customFormat="1">
      <c r="A71"/>
      <c r="B71"/>
      <c r="C71" s="1"/>
      <c r="D71" s="24"/>
      <c r="E71" s="27"/>
      <c r="F71" s="24"/>
      <c r="G71" s="27"/>
      <c r="H71" s="24"/>
      <c r="I71" s="27"/>
      <c r="J71" s="24"/>
      <c r="K71" s="27"/>
      <c r="L71" s="24"/>
      <c r="M71" s="27"/>
      <c r="N71" s="24"/>
      <c r="O71" s="27"/>
      <c r="P71" s="24"/>
      <c r="Q71" s="27"/>
      <c r="R71" s="24"/>
      <c r="S71" s="27"/>
      <c r="T71" s="24"/>
      <c r="U71" s="27"/>
      <c r="V71" s="24"/>
      <c r="W71" s="27"/>
      <c r="X71" s="24"/>
      <c r="Y71" s="27"/>
      <c r="Z71" s="24"/>
      <c r="AA71" s="27"/>
      <c r="AB71" s="24"/>
      <c r="AC71" s="27"/>
      <c r="AD71" s="24"/>
      <c r="AE71" s="27"/>
    </row>
    <row r="72" spans="1:31" s="2" customFormat="1">
      <c r="A72"/>
      <c r="B72"/>
      <c r="C72" s="1"/>
      <c r="D72" s="24"/>
      <c r="E72" s="27"/>
      <c r="F72" s="24"/>
      <c r="G72" s="27"/>
      <c r="H72" s="24"/>
      <c r="I72" s="27"/>
      <c r="J72" s="24"/>
      <c r="K72" s="27"/>
      <c r="L72" s="24"/>
      <c r="M72" s="27"/>
      <c r="N72" s="24"/>
      <c r="O72" s="27"/>
      <c r="P72" s="24"/>
      <c r="Q72" s="27"/>
      <c r="R72" s="24"/>
      <c r="S72" s="27"/>
      <c r="T72" s="24"/>
      <c r="U72" s="27"/>
      <c r="V72" s="24"/>
      <c r="W72" s="27"/>
      <c r="X72" s="24"/>
      <c r="Y72" s="27"/>
      <c r="Z72" s="24"/>
      <c r="AA72" s="27"/>
      <c r="AB72" s="24"/>
      <c r="AC72" s="27"/>
      <c r="AD72" s="24"/>
      <c r="AE72" s="27"/>
    </row>
    <row r="73" spans="1:31" s="2" customFormat="1">
      <c r="A73"/>
      <c r="B73"/>
      <c r="C73" s="1"/>
      <c r="D73" s="24"/>
      <c r="E73" s="27"/>
      <c r="F73" s="24"/>
      <c r="G73" s="27"/>
      <c r="H73" s="24"/>
      <c r="I73" s="27"/>
      <c r="J73" s="24"/>
      <c r="K73" s="27"/>
      <c r="L73" s="24"/>
      <c r="M73" s="27"/>
      <c r="N73" s="24"/>
      <c r="O73" s="27"/>
      <c r="P73" s="24"/>
      <c r="Q73" s="27"/>
      <c r="R73" s="24"/>
      <c r="S73" s="27"/>
      <c r="T73" s="24"/>
      <c r="U73" s="27"/>
      <c r="V73" s="24"/>
      <c r="W73" s="27"/>
      <c r="X73" s="24"/>
      <c r="Y73" s="27"/>
      <c r="Z73" s="24"/>
      <c r="AA73" s="27"/>
      <c r="AB73" s="24"/>
      <c r="AC73" s="27"/>
      <c r="AD73" s="24"/>
      <c r="AE73" s="27"/>
    </row>
    <row r="74" spans="1:31" s="2" customFormat="1">
      <c r="A74"/>
      <c r="B74"/>
      <c r="C74" s="1"/>
      <c r="D74" s="24"/>
      <c r="E74" s="27"/>
      <c r="F74" s="24"/>
      <c r="G74" s="27"/>
      <c r="H74" s="24"/>
      <c r="I74" s="27"/>
      <c r="J74" s="24"/>
      <c r="K74" s="27"/>
      <c r="L74" s="24"/>
      <c r="M74" s="27"/>
      <c r="N74" s="24"/>
      <c r="O74" s="27"/>
      <c r="P74" s="24"/>
      <c r="Q74" s="27"/>
      <c r="R74" s="24"/>
      <c r="S74" s="27"/>
      <c r="T74" s="24"/>
      <c r="U74" s="27"/>
      <c r="V74" s="24"/>
      <c r="W74" s="27"/>
      <c r="X74" s="24"/>
      <c r="Y74" s="27"/>
      <c r="Z74" s="24"/>
      <c r="AA74" s="27"/>
      <c r="AB74" s="24"/>
      <c r="AC74" s="27"/>
      <c r="AD74" s="24"/>
      <c r="AE74" s="27"/>
    </row>
    <row r="75" spans="1:31" s="2" customFormat="1">
      <c r="A75"/>
      <c r="B75"/>
      <c r="C75" s="1"/>
      <c r="D75" s="24"/>
      <c r="E75" s="27"/>
      <c r="F75" s="24"/>
      <c r="G75" s="27"/>
      <c r="H75" s="24"/>
      <c r="I75" s="27"/>
      <c r="J75" s="24"/>
      <c r="K75" s="27"/>
      <c r="L75" s="24"/>
      <c r="M75" s="27"/>
      <c r="N75" s="24"/>
      <c r="O75" s="27"/>
      <c r="P75" s="24"/>
      <c r="Q75" s="27"/>
      <c r="R75" s="24"/>
      <c r="S75" s="27"/>
      <c r="T75" s="24"/>
      <c r="U75" s="27"/>
      <c r="V75" s="24"/>
      <c r="W75" s="27"/>
      <c r="X75" s="24"/>
      <c r="Y75" s="27"/>
      <c r="Z75" s="24"/>
      <c r="AA75" s="27"/>
      <c r="AB75" s="24"/>
      <c r="AC75" s="27"/>
      <c r="AD75" s="24"/>
      <c r="AE75" s="27"/>
    </row>
    <row r="76" spans="1:31" s="2" customFormat="1">
      <c r="A76"/>
      <c r="B76"/>
      <c r="C76" s="1"/>
      <c r="D76" s="24"/>
      <c r="E76" s="27"/>
      <c r="F76" s="24"/>
      <c r="G76" s="27"/>
      <c r="H76" s="24"/>
      <c r="I76" s="27"/>
      <c r="J76" s="24"/>
      <c r="K76" s="27"/>
      <c r="L76" s="24"/>
      <c r="M76" s="27"/>
      <c r="N76" s="24"/>
      <c r="O76" s="27"/>
      <c r="P76" s="24"/>
      <c r="Q76" s="27"/>
      <c r="R76" s="24"/>
      <c r="S76" s="27"/>
      <c r="T76" s="24"/>
      <c r="U76" s="27"/>
      <c r="V76" s="24"/>
      <c r="W76" s="27"/>
      <c r="X76" s="24"/>
      <c r="Y76" s="27"/>
      <c r="Z76" s="24"/>
      <c r="AA76" s="27"/>
      <c r="AB76" s="24"/>
      <c r="AC76" s="27"/>
      <c r="AD76" s="24"/>
      <c r="AE76" s="27"/>
    </row>
    <row r="77" spans="1:31" s="2" customFormat="1">
      <c r="A77"/>
      <c r="B77"/>
      <c r="C77" s="1"/>
      <c r="D77" s="24"/>
      <c r="E77" s="27"/>
      <c r="F77" s="24"/>
      <c r="G77" s="27"/>
      <c r="H77" s="24"/>
      <c r="I77" s="27"/>
      <c r="J77" s="24"/>
      <c r="K77" s="27"/>
      <c r="L77" s="24"/>
      <c r="M77" s="27"/>
      <c r="N77" s="24"/>
      <c r="O77" s="27"/>
      <c r="P77" s="24"/>
      <c r="Q77" s="27"/>
      <c r="R77" s="24"/>
      <c r="S77" s="27"/>
      <c r="T77" s="24"/>
      <c r="U77" s="27"/>
      <c r="V77" s="24"/>
      <c r="W77" s="27"/>
      <c r="X77" s="24"/>
      <c r="Y77" s="27"/>
      <c r="Z77" s="24"/>
      <c r="AA77" s="27"/>
      <c r="AB77" s="24"/>
      <c r="AC77" s="27"/>
      <c r="AD77" s="24"/>
      <c r="AE77" s="27"/>
    </row>
    <row r="78" spans="1:31" s="2" customFormat="1">
      <c r="A78"/>
      <c r="B78"/>
      <c r="C78" s="1"/>
      <c r="D78" s="24"/>
      <c r="E78" s="27"/>
      <c r="F78" s="24"/>
      <c r="G78" s="27"/>
      <c r="H78" s="24"/>
      <c r="I78" s="27"/>
      <c r="J78" s="24"/>
      <c r="K78" s="27"/>
      <c r="L78" s="24"/>
      <c r="M78" s="27"/>
      <c r="N78" s="24"/>
      <c r="O78" s="27"/>
      <c r="P78" s="24"/>
      <c r="Q78" s="27"/>
      <c r="R78" s="24"/>
      <c r="S78" s="27"/>
      <c r="T78" s="24"/>
      <c r="U78" s="27"/>
      <c r="V78" s="24"/>
      <c r="W78" s="27"/>
      <c r="X78" s="24"/>
      <c r="Y78" s="27"/>
      <c r="Z78" s="24"/>
      <c r="AA78" s="27"/>
      <c r="AB78" s="24"/>
      <c r="AC78" s="27"/>
      <c r="AD78" s="24"/>
      <c r="AE78" s="27"/>
    </row>
    <row r="79" spans="1:31" s="2" customFormat="1">
      <c r="A79"/>
      <c r="B79"/>
      <c r="C79" s="1"/>
      <c r="D79" s="24"/>
      <c r="E79" s="27"/>
      <c r="F79" s="24"/>
      <c r="G79" s="27"/>
      <c r="H79" s="24"/>
      <c r="I79" s="27"/>
      <c r="J79" s="24"/>
      <c r="K79" s="27"/>
      <c r="L79" s="24"/>
      <c r="M79" s="27"/>
      <c r="N79" s="24"/>
      <c r="O79" s="27"/>
      <c r="P79" s="24"/>
      <c r="Q79" s="27"/>
      <c r="R79" s="24"/>
      <c r="S79" s="27"/>
      <c r="T79" s="24"/>
      <c r="U79" s="27"/>
      <c r="V79" s="24"/>
      <c r="W79" s="27"/>
      <c r="X79" s="24"/>
      <c r="Y79" s="27"/>
      <c r="Z79" s="24"/>
      <c r="AA79" s="27"/>
      <c r="AB79" s="24"/>
      <c r="AC79" s="27"/>
      <c r="AD79" s="24"/>
      <c r="AE79" s="27"/>
    </row>
    <row r="80" spans="1:31" s="2" customFormat="1">
      <c r="A80"/>
      <c r="B80"/>
      <c r="C80" s="1"/>
      <c r="D80" s="24"/>
      <c r="E80" s="27"/>
      <c r="F80" s="24"/>
      <c r="G80" s="27"/>
      <c r="H80" s="24"/>
      <c r="I80" s="27"/>
      <c r="J80" s="24"/>
      <c r="K80" s="27"/>
      <c r="L80" s="24"/>
      <c r="M80" s="27"/>
      <c r="N80" s="24"/>
      <c r="O80" s="27"/>
      <c r="P80" s="24"/>
      <c r="Q80" s="27"/>
      <c r="R80" s="24"/>
      <c r="S80" s="27"/>
      <c r="T80" s="24"/>
      <c r="U80" s="27"/>
      <c r="V80" s="24"/>
      <c r="W80" s="27"/>
      <c r="X80" s="24"/>
      <c r="Y80" s="27"/>
      <c r="Z80" s="24"/>
      <c r="AA80" s="27"/>
      <c r="AB80" s="24"/>
      <c r="AC80" s="27"/>
      <c r="AD80" s="24"/>
      <c r="AE80" s="27"/>
    </row>
    <row r="81" spans="1:31" s="2" customFormat="1">
      <c r="A81"/>
      <c r="B81"/>
      <c r="C81" s="1"/>
      <c r="D81" s="24"/>
      <c r="E81" s="27"/>
      <c r="F81" s="24"/>
      <c r="G81" s="27"/>
      <c r="H81" s="24"/>
      <c r="I81" s="27"/>
      <c r="J81" s="24"/>
      <c r="K81" s="27"/>
      <c r="L81" s="24"/>
      <c r="M81" s="27"/>
      <c r="N81" s="24"/>
      <c r="O81" s="27"/>
      <c r="P81" s="24"/>
      <c r="Q81" s="27"/>
      <c r="R81" s="24"/>
      <c r="S81" s="27"/>
      <c r="T81" s="24"/>
      <c r="U81" s="27"/>
      <c r="V81" s="24"/>
      <c r="W81" s="27"/>
      <c r="X81" s="24"/>
      <c r="Y81" s="27"/>
      <c r="Z81" s="24"/>
      <c r="AA81" s="27"/>
      <c r="AB81" s="24"/>
      <c r="AC81" s="27"/>
      <c r="AD81" s="24"/>
      <c r="AE81" s="27"/>
    </row>
    <row r="82" spans="1:31" s="2" customFormat="1">
      <c r="A82"/>
      <c r="B82"/>
      <c r="C82" s="1"/>
      <c r="D82" s="24"/>
      <c r="E82" s="27"/>
      <c r="F82" s="24"/>
      <c r="G82" s="27"/>
      <c r="H82" s="24"/>
      <c r="I82" s="27"/>
      <c r="J82" s="24"/>
      <c r="K82" s="27"/>
      <c r="L82" s="24"/>
      <c r="M82" s="27"/>
      <c r="N82" s="24"/>
      <c r="O82" s="27"/>
      <c r="P82" s="24"/>
      <c r="Q82" s="27"/>
      <c r="R82" s="24"/>
      <c r="S82" s="27"/>
      <c r="T82" s="24"/>
      <c r="U82" s="27"/>
      <c r="V82" s="24"/>
      <c r="W82" s="27"/>
      <c r="X82" s="24"/>
      <c r="Y82" s="27"/>
      <c r="Z82" s="24"/>
      <c r="AA82" s="27"/>
      <c r="AB82" s="24"/>
      <c r="AC82" s="27"/>
      <c r="AD82" s="24"/>
      <c r="AE82" s="27"/>
    </row>
    <row r="83" spans="1:31" s="2" customFormat="1">
      <c r="A83"/>
      <c r="B83"/>
      <c r="C83" s="1"/>
      <c r="D83" s="24"/>
      <c r="E83" s="27"/>
      <c r="F83" s="24"/>
      <c r="G83" s="27"/>
      <c r="H83" s="24"/>
      <c r="I83" s="27"/>
      <c r="J83" s="24"/>
      <c r="K83" s="27"/>
      <c r="L83" s="24"/>
      <c r="M83" s="27"/>
      <c r="N83" s="24"/>
      <c r="O83" s="27"/>
      <c r="P83" s="24"/>
      <c r="Q83" s="27"/>
      <c r="R83" s="24"/>
      <c r="S83" s="27"/>
      <c r="T83" s="24"/>
      <c r="U83" s="27"/>
      <c r="V83" s="24"/>
      <c r="W83" s="27"/>
      <c r="X83" s="24"/>
      <c r="Y83" s="27"/>
      <c r="Z83" s="24"/>
      <c r="AA83" s="27"/>
      <c r="AB83" s="24"/>
      <c r="AC83" s="27"/>
      <c r="AD83" s="24"/>
      <c r="AE83" s="27"/>
    </row>
    <row r="84" spans="1:31" s="2" customFormat="1">
      <c r="A84"/>
      <c r="B84"/>
      <c r="C84" s="1"/>
      <c r="D84" s="24"/>
      <c r="E84" s="27"/>
      <c r="F84" s="24"/>
      <c r="G84" s="27"/>
      <c r="H84" s="24"/>
      <c r="I84" s="27"/>
      <c r="J84" s="24"/>
      <c r="K84" s="27"/>
      <c r="L84" s="24"/>
      <c r="M84" s="27"/>
      <c r="N84" s="24"/>
      <c r="O84" s="27"/>
      <c r="P84" s="24"/>
      <c r="Q84" s="27"/>
      <c r="R84" s="24"/>
      <c r="S84" s="27"/>
      <c r="T84" s="24"/>
      <c r="U84" s="27"/>
      <c r="V84" s="24"/>
      <c r="W84" s="27"/>
      <c r="X84" s="24"/>
      <c r="Y84" s="27"/>
      <c r="Z84" s="24"/>
      <c r="AA84" s="27"/>
      <c r="AB84" s="24"/>
      <c r="AC84" s="27"/>
      <c r="AD84" s="24"/>
      <c r="AE84" s="27"/>
    </row>
    <row r="85" spans="1:31" s="2" customFormat="1">
      <c r="A85"/>
      <c r="B85"/>
      <c r="C85" s="1"/>
      <c r="D85" s="24"/>
      <c r="E85" s="27"/>
      <c r="F85" s="24"/>
      <c r="G85" s="27"/>
      <c r="H85" s="24"/>
      <c r="I85" s="27"/>
      <c r="J85" s="24"/>
      <c r="K85" s="27"/>
      <c r="L85" s="24"/>
      <c r="M85" s="27"/>
      <c r="N85" s="24"/>
      <c r="O85" s="27"/>
      <c r="P85" s="24"/>
      <c r="Q85" s="27"/>
      <c r="R85" s="24"/>
      <c r="S85" s="27"/>
      <c r="T85" s="24"/>
      <c r="U85" s="27"/>
      <c r="V85" s="24"/>
      <c r="W85" s="27"/>
      <c r="X85" s="24"/>
      <c r="Y85" s="27"/>
      <c r="Z85" s="24"/>
      <c r="AA85" s="27"/>
      <c r="AB85" s="24"/>
      <c r="AC85" s="27"/>
      <c r="AD85" s="24"/>
      <c r="AE85" s="27"/>
    </row>
    <row r="86" spans="1:31" s="2" customFormat="1">
      <c r="A86"/>
      <c r="B86"/>
      <c r="C86" s="1"/>
      <c r="D86" s="24"/>
      <c r="E86" s="27"/>
      <c r="F86" s="24"/>
      <c r="G86" s="27"/>
      <c r="H86" s="24"/>
      <c r="I86" s="27"/>
      <c r="J86" s="24"/>
      <c r="K86" s="27"/>
      <c r="L86" s="24"/>
      <c r="M86" s="27"/>
      <c r="N86" s="24"/>
      <c r="O86" s="27"/>
      <c r="P86" s="24"/>
      <c r="Q86" s="27"/>
      <c r="R86" s="24"/>
      <c r="S86" s="27"/>
      <c r="T86" s="24"/>
      <c r="U86" s="27"/>
      <c r="V86" s="24"/>
      <c r="W86" s="27"/>
      <c r="X86" s="24"/>
      <c r="Y86" s="27"/>
      <c r="Z86" s="24"/>
      <c r="AA86" s="27"/>
      <c r="AB86" s="24"/>
      <c r="AC86" s="27"/>
      <c r="AD86" s="24"/>
      <c r="AE86" s="27"/>
    </row>
    <row r="87" spans="1:31" s="2" customFormat="1">
      <c r="A87"/>
      <c r="B87"/>
      <c r="C87" s="1"/>
      <c r="D87" s="24"/>
      <c r="E87" s="27"/>
      <c r="F87" s="24"/>
      <c r="G87" s="27"/>
      <c r="H87" s="24"/>
      <c r="I87" s="27"/>
      <c r="J87" s="24"/>
      <c r="K87" s="27"/>
      <c r="L87" s="24"/>
      <c r="M87" s="27"/>
      <c r="N87" s="24"/>
      <c r="O87" s="27"/>
      <c r="P87" s="24"/>
      <c r="Q87" s="27"/>
      <c r="R87" s="24"/>
      <c r="S87" s="27"/>
      <c r="T87" s="24"/>
      <c r="U87" s="27"/>
      <c r="V87" s="24"/>
      <c r="W87" s="27"/>
      <c r="X87" s="24"/>
      <c r="Y87" s="27"/>
      <c r="Z87" s="24"/>
      <c r="AA87" s="27"/>
      <c r="AB87" s="24"/>
      <c r="AC87" s="27"/>
      <c r="AD87" s="24"/>
      <c r="AE87" s="27"/>
    </row>
    <row r="88" spans="1:31" s="2" customFormat="1">
      <c r="A88"/>
      <c r="B88"/>
      <c r="C88" s="1"/>
      <c r="D88" s="24"/>
      <c r="E88" s="27"/>
      <c r="F88" s="24"/>
      <c r="G88" s="27"/>
      <c r="H88" s="24"/>
      <c r="I88" s="27"/>
      <c r="J88" s="24"/>
      <c r="K88" s="27"/>
      <c r="L88" s="24"/>
      <c r="M88" s="27"/>
      <c r="N88" s="24"/>
      <c r="O88" s="27"/>
      <c r="P88" s="24"/>
      <c r="Q88" s="27"/>
      <c r="R88" s="24"/>
      <c r="S88" s="27"/>
      <c r="T88" s="24"/>
      <c r="U88" s="27"/>
      <c r="V88" s="24"/>
      <c r="W88" s="27"/>
      <c r="X88" s="24"/>
      <c r="Y88" s="27"/>
      <c r="Z88" s="24"/>
      <c r="AA88" s="27"/>
      <c r="AB88" s="24"/>
      <c r="AC88" s="27"/>
      <c r="AD88" s="24"/>
      <c r="AE88" s="27"/>
    </row>
    <row r="89" spans="1:31" s="2" customFormat="1">
      <c r="A89"/>
      <c r="B89"/>
      <c r="C89" s="1"/>
      <c r="D89" s="24"/>
      <c r="E89" s="27"/>
      <c r="F89" s="24"/>
      <c r="G89" s="27"/>
      <c r="H89" s="24"/>
      <c r="I89" s="27"/>
      <c r="J89" s="24"/>
      <c r="K89" s="27"/>
      <c r="L89" s="24"/>
      <c r="M89" s="27"/>
      <c r="N89" s="24"/>
      <c r="O89" s="27"/>
      <c r="P89" s="24"/>
      <c r="Q89" s="27"/>
      <c r="R89" s="24"/>
      <c r="S89" s="27"/>
      <c r="T89" s="24"/>
      <c r="U89" s="27"/>
      <c r="V89" s="24"/>
      <c r="W89" s="27"/>
      <c r="X89" s="24"/>
      <c r="Y89" s="27"/>
      <c r="Z89" s="24"/>
      <c r="AA89" s="27"/>
      <c r="AB89" s="24"/>
      <c r="AC89" s="27"/>
      <c r="AD89" s="24"/>
      <c r="AE89" s="27"/>
    </row>
    <row r="90" spans="1:31" s="2" customFormat="1">
      <c r="A90"/>
      <c r="B90"/>
      <c r="C90" s="1"/>
      <c r="D90" s="24"/>
      <c r="E90" s="27"/>
      <c r="F90" s="24"/>
      <c r="G90" s="27"/>
      <c r="H90" s="24"/>
      <c r="I90" s="27"/>
      <c r="J90" s="24"/>
      <c r="K90" s="27"/>
      <c r="L90" s="24"/>
      <c r="M90" s="27"/>
      <c r="N90" s="24"/>
      <c r="O90" s="27"/>
      <c r="P90" s="24"/>
      <c r="Q90" s="27"/>
      <c r="R90" s="24"/>
      <c r="S90" s="27"/>
      <c r="T90" s="24"/>
      <c r="U90" s="27"/>
      <c r="V90" s="24"/>
      <c r="W90" s="27"/>
      <c r="X90" s="24"/>
      <c r="Y90" s="27"/>
      <c r="Z90" s="24"/>
      <c r="AA90" s="27"/>
      <c r="AB90" s="24"/>
      <c r="AC90" s="27"/>
      <c r="AD90" s="24"/>
      <c r="AE90" s="27"/>
    </row>
    <row r="91" spans="1:31" s="2" customFormat="1">
      <c r="A91"/>
      <c r="B91"/>
      <c r="C91" s="1"/>
      <c r="D91" s="24"/>
      <c r="E91" s="27"/>
      <c r="F91" s="24"/>
      <c r="G91" s="27"/>
      <c r="H91" s="24"/>
      <c r="I91" s="27"/>
      <c r="J91" s="24"/>
      <c r="K91" s="27"/>
      <c r="L91" s="24"/>
      <c r="M91" s="27"/>
      <c r="N91" s="24"/>
      <c r="O91" s="27"/>
      <c r="P91" s="24"/>
      <c r="Q91" s="27"/>
      <c r="R91" s="24"/>
      <c r="S91" s="27"/>
      <c r="T91" s="24"/>
      <c r="U91" s="27"/>
      <c r="V91" s="24"/>
      <c r="W91" s="27"/>
      <c r="X91" s="24"/>
      <c r="Y91" s="27"/>
      <c r="Z91" s="24"/>
      <c r="AA91" s="27"/>
      <c r="AB91" s="24"/>
      <c r="AC91" s="27"/>
      <c r="AD91" s="24"/>
      <c r="AE91" s="27"/>
    </row>
    <row r="92" spans="1:31" s="2" customFormat="1">
      <c r="A92"/>
      <c r="B92"/>
      <c r="C92" s="1"/>
      <c r="D92" s="24"/>
      <c r="E92" s="27"/>
      <c r="F92" s="24"/>
      <c r="G92" s="27"/>
      <c r="H92" s="24"/>
      <c r="I92" s="27"/>
      <c r="J92" s="24"/>
      <c r="K92" s="27"/>
      <c r="L92" s="24"/>
      <c r="M92" s="27"/>
      <c r="N92" s="24"/>
      <c r="O92" s="27"/>
      <c r="P92" s="24"/>
      <c r="Q92" s="27"/>
      <c r="R92" s="24"/>
      <c r="S92" s="27"/>
      <c r="T92" s="24"/>
      <c r="U92" s="27"/>
      <c r="V92" s="24"/>
      <c r="W92" s="27"/>
      <c r="X92" s="24"/>
      <c r="Y92" s="27"/>
      <c r="Z92" s="24"/>
      <c r="AA92" s="27"/>
      <c r="AB92" s="24"/>
      <c r="AC92" s="27"/>
      <c r="AD92" s="24"/>
      <c r="AE92" s="27"/>
    </row>
    <row r="93" spans="1:31" s="2" customFormat="1">
      <c r="A93"/>
      <c r="B93"/>
      <c r="C93" s="1"/>
      <c r="D93" s="24"/>
      <c r="E93" s="27"/>
      <c r="F93" s="24"/>
      <c r="G93" s="27"/>
      <c r="H93" s="24"/>
      <c r="I93" s="27"/>
      <c r="J93" s="24"/>
      <c r="K93" s="27"/>
      <c r="L93" s="24"/>
      <c r="M93" s="27"/>
      <c r="N93" s="24"/>
      <c r="O93" s="27"/>
      <c r="P93" s="24"/>
      <c r="Q93" s="27"/>
      <c r="R93" s="24"/>
      <c r="S93" s="27"/>
      <c r="T93" s="24"/>
      <c r="U93" s="27"/>
      <c r="V93" s="24"/>
      <c r="W93" s="27"/>
      <c r="X93" s="24"/>
      <c r="Y93" s="27"/>
      <c r="Z93" s="24"/>
      <c r="AA93" s="27"/>
      <c r="AB93" s="24"/>
      <c r="AC93" s="27"/>
      <c r="AD93" s="24"/>
      <c r="AE93" s="27"/>
    </row>
    <row r="94" spans="1:31" s="2" customFormat="1">
      <c r="A94"/>
      <c r="B94"/>
      <c r="C94" s="1"/>
      <c r="D94" s="24"/>
      <c r="E94" s="27"/>
      <c r="F94" s="24"/>
      <c r="G94" s="27"/>
      <c r="H94" s="24"/>
      <c r="I94" s="27"/>
      <c r="J94" s="24"/>
      <c r="K94" s="27"/>
      <c r="L94" s="24"/>
      <c r="M94" s="27"/>
      <c r="N94" s="24"/>
      <c r="O94" s="27"/>
      <c r="P94" s="24"/>
      <c r="Q94" s="27"/>
      <c r="R94" s="24"/>
      <c r="S94" s="27"/>
      <c r="T94" s="24"/>
      <c r="U94" s="27"/>
      <c r="V94" s="24"/>
      <c r="W94" s="27"/>
      <c r="X94" s="24"/>
      <c r="Y94" s="27"/>
      <c r="Z94" s="24"/>
      <c r="AA94" s="27"/>
      <c r="AB94" s="24"/>
      <c r="AC94" s="27"/>
      <c r="AD94" s="24"/>
      <c r="AE94" s="27"/>
    </row>
    <row r="95" spans="1:31" s="2" customFormat="1">
      <c r="A95"/>
      <c r="B95"/>
      <c r="C95" s="1"/>
      <c r="D95" s="24"/>
      <c r="E95" s="27"/>
      <c r="F95" s="24"/>
      <c r="G95" s="27"/>
      <c r="H95" s="24"/>
      <c r="I95" s="27"/>
      <c r="J95" s="24"/>
      <c r="K95" s="27"/>
      <c r="L95" s="24"/>
      <c r="M95" s="27"/>
      <c r="N95" s="24"/>
      <c r="O95" s="27"/>
      <c r="P95" s="24"/>
      <c r="Q95" s="27"/>
      <c r="R95" s="24"/>
      <c r="S95" s="27"/>
      <c r="T95" s="24"/>
      <c r="U95" s="27"/>
      <c r="V95" s="24"/>
      <c r="W95" s="27"/>
      <c r="X95" s="24"/>
      <c r="Y95" s="27"/>
      <c r="Z95" s="24"/>
      <c r="AA95" s="27"/>
      <c r="AB95" s="24"/>
      <c r="AC95" s="27"/>
      <c r="AD95" s="24"/>
      <c r="AE95" s="27"/>
    </row>
    <row r="96" spans="1:31" s="2" customFormat="1">
      <c r="A96"/>
      <c r="B96"/>
      <c r="C96" s="1"/>
      <c r="D96" s="24"/>
      <c r="E96" s="27"/>
      <c r="F96" s="24"/>
      <c r="G96" s="27"/>
      <c r="H96" s="24"/>
      <c r="I96" s="27"/>
      <c r="J96" s="24"/>
      <c r="K96" s="27"/>
      <c r="L96" s="24"/>
      <c r="M96" s="27"/>
      <c r="N96" s="24"/>
      <c r="O96" s="27"/>
      <c r="P96" s="24"/>
      <c r="Q96" s="27"/>
      <c r="R96" s="24"/>
      <c r="S96" s="27"/>
      <c r="T96" s="24"/>
      <c r="U96" s="27"/>
      <c r="V96" s="24"/>
      <c r="W96" s="27"/>
      <c r="X96" s="24"/>
      <c r="Y96" s="27"/>
      <c r="Z96" s="24"/>
      <c r="AA96" s="27"/>
      <c r="AB96" s="24"/>
      <c r="AC96" s="27"/>
      <c r="AD96" s="24"/>
      <c r="AE96" s="27"/>
    </row>
    <row r="97" spans="1:31" s="2" customFormat="1">
      <c r="A97"/>
      <c r="B97"/>
      <c r="C97" s="1"/>
      <c r="D97" s="24"/>
      <c r="E97" s="27"/>
      <c r="F97" s="24"/>
      <c r="G97" s="27"/>
      <c r="H97" s="24"/>
      <c r="I97" s="27"/>
      <c r="J97" s="24"/>
      <c r="K97" s="27"/>
      <c r="L97" s="24"/>
      <c r="M97" s="27"/>
      <c r="N97" s="24"/>
      <c r="O97" s="27"/>
      <c r="P97" s="24"/>
      <c r="Q97" s="27"/>
      <c r="R97" s="24"/>
      <c r="S97" s="27"/>
      <c r="T97" s="24"/>
      <c r="U97" s="27"/>
      <c r="V97" s="24"/>
      <c r="W97" s="27"/>
      <c r="X97" s="24"/>
      <c r="Y97" s="27"/>
      <c r="Z97" s="24"/>
      <c r="AA97" s="27"/>
      <c r="AB97" s="24"/>
      <c r="AC97" s="27"/>
      <c r="AD97" s="24"/>
      <c r="AE97" s="27"/>
    </row>
    <row r="98" spans="1:31" s="2" customFormat="1">
      <c r="A98"/>
      <c r="B98"/>
      <c r="C98" s="1"/>
      <c r="D98" s="24"/>
      <c r="E98" s="27"/>
      <c r="F98" s="24"/>
      <c r="G98" s="27"/>
      <c r="H98" s="24"/>
      <c r="I98" s="27"/>
      <c r="J98" s="24"/>
      <c r="K98" s="27"/>
      <c r="L98" s="24"/>
      <c r="M98" s="27"/>
      <c r="N98" s="24"/>
      <c r="O98" s="27"/>
      <c r="P98" s="24"/>
      <c r="Q98" s="27"/>
      <c r="R98" s="24"/>
      <c r="S98" s="27"/>
      <c r="T98" s="24"/>
      <c r="U98" s="27"/>
      <c r="V98" s="24"/>
      <c r="W98" s="27"/>
      <c r="X98" s="24"/>
      <c r="Y98" s="27"/>
      <c r="Z98" s="24"/>
      <c r="AA98" s="27"/>
      <c r="AB98" s="24"/>
      <c r="AC98" s="27"/>
      <c r="AD98" s="24"/>
      <c r="AE98" s="27"/>
    </row>
    <row r="99" spans="1:31" s="2" customFormat="1">
      <c r="A99"/>
      <c r="B99"/>
      <c r="C99" s="1"/>
      <c r="D99" s="24"/>
      <c r="E99" s="27"/>
      <c r="F99" s="24"/>
      <c r="G99" s="27"/>
      <c r="H99" s="24"/>
      <c r="I99" s="27"/>
      <c r="J99" s="24"/>
      <c r="K99" s="27"/>
      <c r="L99" s="24"/>
      <c r="M99" s="27"/>
      <c r="N99" s="24"/>
      <c r="O99" s="27"/>
      <c r="P99" s="24"/>
      <c r="Q99" s="27"/>
      <c r="R99" s="24"/>
      <c r="S99" s="27"/>
      <c r="T99" s="24"/>
      <c r="U99" s="27"/>
      <c r="V99" s="24"/>
      <c r="W99" s="27"/>
      <c r="X99" s="24"/>
      <c r="Y99" s="27"/>
      <c r="Z99" s="24"/>
      <c r="AA99" s="27"/>
      <c r="AB99" s="24"/>
      <c r="AC99" s="27"/>
      <c r="AD99" s="24"/>
      <c r="AE99" s="27"/>
    </row>
    <row r="100" spans="1:31" s="2" customFormat="1">
      <c r="A100"/>
      <c r="B100"/>
      <c r="C100" s="1"/>
      <c r="D100" s="24"/>
      <c r="E100" s="27"/>
      <c r="F100" s="24"/>
      <c r="G100" s="27"/>
      <c r="H100" s="24"/>
      <c r="I100" s="27"/>
      <c r="J100" s="24"/>
      <c r="K100" s="27"/>
      <c r="L100" s="24"/>
      <c r="M100" s="27"/>
      <c r="N100" s="24"/>
      <c r="O100" s="27"/>
      <c r="P100" s="24"/>
      <c r="Q100" s="27"/>
      <c r="R100" s="24"/>
      <c r="S100" s="27"/>
      <c r="T100" s="24"/>
      <c r="U100" s="27"/>
      <c r="V100" s="24"/>
      <c r="W100" s="27"/>
      <c r="X100" s="24"/>
      <c r="Y100" s="27"/>
      <c r="Z100" s="24"/>
      <c r="AA100" s="27"/>
      <c r="AB100" s="24"/>
      <c r="AC100" s="27"/>
      <c r="AD100" s="24"/>
      <c r="AE100" s="27"/>
    </row>
    <row r="101" spans="1:31" s="2" customFormat="1">
      <c r="A101"/>
      <c r="B101"/>
      <c r="C101" s="1"/>
      <c r="D101" s="24"/>
      <c r="E101" s="27"/>
      <c r="F101" s="24"/>
      <c r="G101" s="27"/>
      <c r="H101" s="24"/>
      <c r="I101" s="27"/>
      <c r="J101" s="24"/>
      <c r="K101" s="27"/>
      <c r="L101" s="24"/>
      <c r="M101" s="27"/>
      <c r="N101" s="24"/>
      <c r="O101" s="27"/>
      <c r="P101" s="24"/>
      <c r="Q101" s="27"/>
      <c r="R101" s="24"/>
      <c r="S101" s="27"/>
      <c r="T101" s="24"/>
      <c r="U101" s="27"/>
      <c r="V101" s="24"/>
      <c r="W101" s="27"/>
      <c r="X101" s="24"/>
      <c r="Y101" s="27"/>
      <c r="Z101" s="24"/>
      <c r="AA101" s="27"/>
      <c r="AB101" s="24"/>
      <c r="AC101" s="27"/>
      <c r="AD101" s="24"/>
      <c r="AE101" s="27"/>
    </row>
    <row r="102" spans="1:31" s="2" customFormat="1">
      <c r="A102"/>
      <c r="B102"/>
      <c r="C102" s="1"/>
      <c r="D102" s="24"/>
      <c r="E102" s="27"/>
      <c r="F102" s="24"/>
      <c r="G102" s="27"/>
      <c r="H102" s="24"/>
      <c r="I102" s="27"/>
      <c r="J102" s="24"/>
      <c r="K102" s="27"/>
      <c r="L102" s="24"/>
      <c r="M102" s="27"/>
      <c r="N102" s="24"/>
      <c r="O102" s="27"/>
      <c r="P102" s="24"/>
      <c r="Q102" s="27"/>
      <c r="R102" s="24"/>
      <c r="S102" s="27"/>
      <c r="T102" s="24"/>
      <c r="U102" s="27"/>
      <c r="V102" s="24"/>
      <c r="W102" s="27"/>
      <c r="X102" s="24"/>
      <c r="Y102" s="27"/>
      <c r="Z102" s="24"/>
      <c r="AA102" s="27"/>
      <c r="AB102" s="24"/>
      <c r="AC102" s="27"/>
      <c r="AD102" s="24"/>
      <c r="AE102" s="27"/>
    </row>
    <row r="103" spans="1:31" s="2" customFormat="1">
      <c r="A103"/>
      <c r="B103"/>
      <c r="C103" s="1"/>
      <c r="D103" s="24"/>
      <c r="E103" s="27"/>
      <c r="F103" s="24"/>
      <c r="G103" s="27"/>
      <c r="H103" s="24"/>
      <c r="I103" s="27"/>
      <c r="J103" s="24"/>
      <c r="K103" s="27"/>
      <c r="L103" s="24"/>
      <c r="M103" s="27"/>
      <c r="N103" s="24"/>
      <c r="O103" s="27"/>
      <c r="P103" s="24"/>
      <c r="Q103" s="27"/>
      <c r="R103" s="24"/>
      <c r="S103" s="27"/>
      <c r="T103" s="24"/>
      <c r="U103" s="27"/>
      <c r="V103" s="24"/>
      <c r="W103" s="27"/>
      <c r="X103" s="24"/>
      <c r="Y103" s="27"/>
      <c r="Z103" s="24"/>
      <c r="AA103" s="27"/>
      <c r="AB103" s="24"/>
      <c r="AC103" s="27"/>
      <c r="AD103" s="24"/>
      <c r="AE103" s="27"/>
    </row>
    <row r="104" spans="1:31" s="2" customFormat="1">
      <c r="A104"/>
      <c r="B104"/>
      <c r="C104" s="1"/>
      <c r="D104" s="24"/>
      <c r="E104" s="27"/>
      <c r="F104" s="24"/>
      <c r="G104" s="27"/>
      <c r="H104" s="24"/>
      <c r="I104" s="27"/>
      <c r="J104" s="24"/>
      <c r="K104" s="27"/>
      <c r="L104" s="24"/>
      <c r="M104" s="27"/>
      <c r="N104" s="24"/>
      <c r="O104" s="27"/>
      <c r="P104" s="24"/>
      <c r="Q104" s="27"/>
      <c r="R104" s="24"/>
      <c r="S104" s="27"/>
      <c r="T104" s="24"/>
      <c r="U104" s="27"/>
      <c r="V104" s="24"/>
      <c r="W104" s="27"/>
      <c r="X104" s="24"/>
      <c r="Y104" s="27"/>
      <c r="Z104" s="24"/>
      <c r="AA104" s="27"/>
      <c r="AB104" s="24"/>
      <c r="AC104" s="27"/>
      <c r="AD104" s="24"/>
      <c r="AE104" s="27"/>
    </row>
    <row r="105" spans="1:31" s="2" customFormat="1">
      <c r="A105"/>
      <c r="B105"/>
      <c r="C105" s="1"/>
      <c r="D105" s="24"/>
      <c r="E105" s="27"/>
      <c r="F105" s="24"/>
      <c r="G105" s="27"/>
      <c r="H105" s="24"/>
      <c r="I105" s="27"/>
      <c r="J105" s="24"/>
      <c r="K105" s="27"/>
      <c r="L105" s="24"/>
      <c r="M105" s="27"/>
      <c r="N105" s="24"/>
      <c r="O105" s="27"/>
      <c r="P105" s="24"/>
      <c r="Q105" s="27"/>
      <c r="R105" s="24"/>
      <c r="S105" s="27"/>
      <c r="T105" s="24"/>
      <c r="U105" s="27"/>
      <c r="V105" s="24"/>
      <c r="W105" s="27"/>
      <c r="X105" s="24"/>
      <c r="Y105" s="27"/>
      <c r="Z105" s="24"/>
      <c r="AA105" s="27"/>
      <c r="AB105" s="24"/>
      <c r="AC105" s="27"/>
      <c r="AD105" s="24"/>
      <c r="AE105" s="27"/>
    </row>
    <row r="106" spans="1:31" s="2" customFormat="1">
      <c r="A106"/>
      <c r="B106"/>
      <c r="C106" s="1"/>
      <c r="D106" s="24"/>
      <c r="E106" s="27"/>
      <c r="F106" s="24"/>
      <c r="G106" s="27"/>
      <c r="H106" s="24"/>
      <c r="I106" s="27"/>
      <c r="J106" s="24"/>
      <c r="K106" s="27"/>
      <c r="L106" s="24"/>
      <c r="M106" s="27"/>
      <c r="N106" s="24"/>
      <c r="O106" s="27"/>
      <c r="P106" s="24"/>
      <c r="Q106" s="27"/>
      <c r="R106" s="24"/>
      <c r="S106" s="27"/>
      <c r="T106" s="24"/>
      <c r="U106" s="27"/>
      <c r="V106" s="24"/>
      <c r="W106" s="27"/>
      <c r="X106" s="24"/>
      <c r="Y106" s="27"/>
      <c r="Z106" s="24"/>
      <c r="AA106" s="27"/>
      <c r="AB106" s="24"/>
      <c r="AC106" s="27"/>
      <c r="AD106" s="24"/>
      <c r="AE106" s="27"/>
    </row>
    <row r="107" spans="1:31" s="2" customFormat="1">
      <c r="A107"/>
      <c r="B107"/>
      <c r="C107" s="1"/>
      <c r="D107" s="24"/>
      <c r="E107" s="27"/>
      <c r="F107" s="24"/>
      <c r="G107" s="27"/>
      <c r="H107" s="24"/>
      <c r="I107" s="27"/>
      <c r="J107" s="24"/>
      <c r="K107" s="27"/>
      <c r="L107" s="24"/>
      <c r="M107" s="27"/>
      <c r="N107" s="24"/>
      <c r="O107" s="27"/>
      <c r="P107" s="24"/>
      <c r="Q107" s="27"/>
      <c r="R107" s="24"/>
      <c r="S107" s="27"/>
      <c r="T107" s="24"/>
      <c r="U107" s="27"/>
      <c r="V107" s="24"/>
      <c r="W107" s="27"/>
      <c r="X107" s="24"/>
      <c r="Y107" s="27"/>
      <c r="Z107" s="24"/>
      <c r="AA107" s="27"/>
      <c r="AB107" s="24"/>
      <c r="AC107" s="27"/>
      <c r="AD107" s="24"/>
      <c r="AE107" s="27"/>
    </row>
    <row r="108" spans="1:31" s="2" customFormat="1">
      <c r="A108"/>
      <c r="B108"/>
      <c r="C108" s="1"/>
      <c r="D108" s="24"/>
      <c r="E108" s="27"/>
      <c r="F108" s="24"/>
      <c r="G108" s="27"/>
      <c r="H108" s="24"/>
      <c r="I108" s="27"/>
      <c r="J108" s="24"/>
      <c r="K108" s="27"/>
      <c r="L108" s="24"/>
      <c r="M108" s="27"/>
      <c r="N108" s="24"/>
      <c r="O108" s="27"/>
      <c r="P108" s="24"/>
      <c r="Q108" s="27"/>
      <c r="R108" s="24"/>
      <c r="S108" s="27"/>
      <c r="T108" s="24"/>
      <c r="U108" s="27"/>
      <c r="V108" s="24"/>
      <c r="W108" s="27"/>
      <c r="X108" s="24"/>
      <c r="Y108" s="27"/>
      <c r="Z108" s="24"/>
      <c r="AA108" s="27"/>
      <c r="AB108" s="24"/>
      <c r="AC108" s="27"/>
      <c r="AD108" s="24"/>
      <c r="AE108" s="27"/>
    </row>
    <row r="109" spans="1:31" s="2" customFormat="1">
      <c r="A109"/>
      <c r="B109"/>
      <c r="C109" s="1"/>
      <c r="D109" s="24"/>
      <c r="E109" s="27"/>
      <c r="F109" s="24"/>
      <c r="G109" s="27"/>
      <c r="H109" s="24"/>
      <c r="I109" s="27"/>
      <c r="J109" s="24"/>
      <c r="K109" s="27"/>
      <c r="L109" s="24"/>
      <c r="M109" s="27"/>
      <c r="N109" s="24"/>
      <c r="O109" s="27"/>
      <c r="P109" s="24"/>
      <c r="Q109" s="27"/>
      <c r="R109" s="24"/>
      <c r="S109" s="27"/>
      <c r="T109" s="24"/>
      <c r="U109" s="27"/>
      <c r="V109" s="24"/>
      <c r="W109" s="27"/>
      <c r="X109" s="24"/>
      <c r="Y109" s="27"/>
      <c r="Z109" s="24"/>
      <c r="AA109" s="27"/>
      <c r="AB109" s="24"/>
      <c r="AC109" s="27"/>
      <c r="AD109" s="24"/>
      <c r="AE109" s="27"/>
    </row>
    <row r="110" spans="1:31" s="2" customFormat="1">
      <c r="A110"/>
      <c r="B110"/>
      <c r="C110" s="1"/>
      <c r="D110" s="24"/>
      <c r="E110" s="27"/>
      <c r="F110" s="24"/>
      <c r="G110" s="27"/>
      <c r="H110" s="24"/>
      <c r="I110" s="27"/>
      <c r="J110" s="24"/>
      <c r="K110" s="27"/>
      <c r="L110" s="24"/>
      <c r="M110" s="27"/>
      <c r="N110" s="24"/>
      <c r="O110" s="27"/>
      <c r="P110" s="24"/>
      <c r="Q110" s="27"/>
      <c r="R110" s="24"/>
      <c r="S110" s="27"/>
      <c r="T110" s="24"/>
      <c r="U110" s="27"/>
      <c r="V110" s="24"/>
      <c r="W110" s="27"/>
      <c r="X110" s="24"/>
      <c r="Y110" s="27"/>
      <c r="Z110" s="24"/>
      <c r="AA110" s="27"/>
      <c r="AB110" s="24"/>
      <c r="AC110" s="27"/>
      <c r="AD110" s="24"/>
      <c r="AE110" s="27"/>
    </row>
    <row r="111" spans="1:31" s="2" customFormat="1">
      <c r="A111"/>
      <c r="B111"/>
      <c r="C111" s="1"/>
      <c r="D111" s="24"/>
      <c r="E111" s="27"/>
      <c r="F111" s="24"/>
      <c r="G111" s="27"/>
      <c r="H111" s="24"/>
      <c r="I111" s="27"/>
      <c r="J111" s="24"/>
      <c r="K111" s="27"/>
      <c r="L111" s="24"/>
      <c r="M111" s="27"/>
      <c r="N111" s="24"/>
      <c r="O111" s="27"/>
      <c r="P111" s="24"/>
      <c r="Q111" s="27"/>
      <c r="R111" s="24"/>
      <c r="S111" s="27"/>
      <c r="T111" s="24"/>
      <c r="U111" s="27"/>
      <c r="V111" s="24"/>
      <c r="W111" s="27"/>
      <c r="X111" s="24"/>
      <c r="Y111" s="27"/>
      <c r="Z111" s="24"/>
      <c r="AA111" s="27"/>
      <c r="AB111" s="24"/>
      <c r="AC111" s="27"/>
      <c r="AD111" s="24"/>
      <c r="AE111" s="27"/>
    </row>
    <row r="112" spans="1:31" s="2" customFormat="1">
      <c r="A112"/>
      <c r="B112"/>
      <c r="C112" s="1"/>
      <c r="D112" s="24"/>
      <c r="E112" s="27"/>
      <c r="F112" s="24"/>
      <c r="G112" s="27"/>
      <c r="H112" s="24"/>
      <c r="I112" s="27"/>
      <c r="J112" s="24"/>
      <c r="K112" s="27"/>
      <c r="L112" s="24"/>
      <c r="M112" s="27"/>
      <c r="N112" s="24"/>
      <c r="O112" s="27"/>
      <c r="P112" s="24"/>
      <c r="Q112" s="27"/>
      <c r="R112" s="24"/>
      <c r="S112" s="27"/>
      <c r="T112" s="24"/>
      <c r="U112" s="27"/>
      <c r="V112" s="24"/>
      <c r="W112" s="27"/>
      <c r="X112" s="24"/>
      <c r="Y112" s="27"/>
      <c r="Z112" s="24"/>
      <c r="AA112" s="27"/>
      <c r="AB112" s="24"/>
      <c r="AC112" s="27"/>
      <c r="AD112" s="24"/>
      <c r="AE112" s="27"/>
    </row>
    <row r="113" spans="1:31" s="2" customFormat="1">
      <c r="A113"/>
      <c r="B113"/>
      <c r="C113" s="1"/>
      <c r="D113" s="24"/>
      <c r="E113" s="27"/>
      <c r="F113" s="24"/>
      <c r="G113" s="27"/>
      <c r="H113" s="24"/>
      <c r="I113" s="27"/>
      <c r="J113" s="24"/>
      <c r="K113" s="27"/>
      <c r="L113" s="24"/>
      <c r="M113" s="27"/>
      <c r="N113" s="24"/>
      <c r="O113" s="27"/>
      <c r="P113" s="24"/>
      <c r="Q113" s="27"/>
      <c r="R113" s="24"/>
      <c r="S113" s="27"/>
      <c r="T113" s="24"/>
      <c r="U113" s="27"/>
      <c r="V113" s="24"/>
      <c r="W113" s="27"/>
      <c r="X113" s="24"/>
      <c r="Y113" s="27"/>
      <c r="Z113" s="24"/>
      <c r="AA113" s="27"/>
      <c r="AB113" s="24"/>
      <c r="AC113" s="27"/>
      <c r="AD113" s="24"/>
      <c r="AE113" s="27"/>
    </row>
    <row r="114" spans="1:31" s="2" customFormat="1">
      <c r="A114"/>
      <c r="B114"/>
      <c r="C114" s="1"/>
      <c r="D114" s="24"/>
      <c r="E114" s="27"/>
      <c r="F114" s="24"/>
      <c r="G114" s="27"/>
      <c r="H114" s="24"/>
      <c r="I114" s="27"/>
      <c r="J114" s="24"/>
      <c r="K114" s="27"/>
      <c r="L114" s="24"/>
      <c r="M114" s="27"/>
      <c r="N114" s="24"/>
      <c r="O114" s="27"/>
      <c r="P114" s="24"/>
      <c r="Q114" s="27"/>
      <c r="R114" s="24"/>
      <c r="S114" s="27"/>
      <c r="T114" s="24"/>
      <c r="U114" s="27"/>
      <c r="V114" s="24"/>
      <c r="W114" s="27"/>
      <c r="X114" s="24"/>
      <c r="Y114" s="27"/>
      <c r="Z114" s="24"/>
      <c r="AA114" s="27"/>
      <c r="AB114" s="24"/>
      <c r="AC114" s="27"/>
      <c r="AD114" s="24"/>
      <c r="AE114" s="27"/>
    </row>
    <row r="115" spans="1:31" s="2" customFormat="1">
      <c r="A115"/>
      <c r="B115"/>
      <c r="C115" s="1"/>
      <c r="D115" s="24"/>
      <c r="E115" s="27"/>
      <c r="F115" s="24"/>
      <c r="G115" s="27"/>
      <c r="H115" s="24"/>
      <c r="I115" s="27"/>
      <c r="J115" s="24"/>
      <c r="K115" s="27"/>
      <c r="L115" s="24"/>
      <c r="M115" s="27"/>
      <c r="N115" s="24"/>
      <c r="O115" s="27"/>
      <c r="P115" s="24"/>
      <c r="Q115" s="27"/>
      <c r="R115" s="24"/>
      <c r="S115" s="27"/>
      <c r="T115" s="24"/>
      <c r="U115" s="27"/>
      <c r="V115" s="24"/>
      <c r="W115" s="27"/>
      <c r="X115" s="24"/>
      <c r="Y115" s="27"/>
      <c r="Z115" s="24"/>
      <c r="AA115" s="27"/>
      <c r="AB115" s="24"/>
      <c r="AC115" s="27"/>
      <c r="AD115" s="24"/>
      <c r="AE115" s="27"/>
    </row>
    <row r="116" spans="1:31" s="2" customFormat="1">
      <c r="A116"/>
      <c r="B116"/>
      <c r="C116" s="1"/>
      <c r="D116" s="24"/>
      <c r="E116" s="27"/>
      <c r="F116" s="24"/>
      <c r="G116" s="27"/>
      <c r="H116" s="24"/>
      <c r="I116" s="27"/>
      <c r="J116" s="24"/>
      <c r="K116" s="27"/>
      <c r="L116" s="24"/>
      <c r="M116" s="27"/>
      <c r="N116" s="24"/>
      <c r="O116" s="27"/>
      <c r="P116" s="24"/>
      <c r="Q116" s="27"/>
      <c r="R116" s="24"/>
      <c r="S116" s="27"/>
      <c r="T116" s="24"/>
      <c r="U116" s="27"/>
      <c r="V116" s="24"/>
      <c r="W116" s="27"/>
      <c r="X116" s="24"/>
      <c r="Y116" s="27"/>
      <c r="Z116" s="24"/>
      <c r="AA116" s="27"/>
      <c r="AB116" s="24"/>
      <c r="AC116" s="27"/>
      <c r="AD116" s="24"/>
      <c r="AE116" s="27"/>
    </row>
    <row r="117" spans="1:31" s="2" customFormat="1">
      <c r="A117"/>
      <c r="B117"/>
      <c r="C117" s="1"/>
      <c r="D117" s="24"/>
      <c r="E117" s="27"/>
      <c r="F117" s="24"/>
      <c r="G117" s="27"/>
      <c r="H117" s="24"/>
      <c r="I117" s="27"/>
      <c r="J117" s="24"/>
      <c r="K117" s="27"/>
      <c r="L117" s="24"/>
      <c r="M117" s="27"/>
      <c r="N117" s="24"/>
      <c r="O117" s="27"/>
      <c r="P117" s="24"/>
      <c r="Q117" s="27"/>
      <c r="R117" s="24"/>
      <c r="S117" s="27"/>
      <c r="T117" s="24"/>
      <c r="U117" s="27"/>
      <c r="V117" s="24"/>
      <c r="W117" s="27"/>
      <c r="X117" s="24"/>
      <c r="Y117" s="27"/>
      <c r="Z117" s="24"/>
      <c r="AA117" s="27"/>
      <c r="AB117" s="24"/>
      <c r="AC117" s="27"/>
      <c r="AD117" s="24"/>
      <c r="AE117" s="27"/>
    </row>
    <row r="118" spans="1:31" s="2" customFormat="1">
      <c r="A118"/>
      <c r="B118"/>
      <c r="C118" s="1"/>
      <c r="D118" s="24"/>
      <c r="E118" s="27"/>
      <c r="F118" s="24"/>
      <c r="G118" s="27"/>
      <c r="H118" s="24"/>
      <c r="I118" s="27"/>
      <c r="J118" s="24"/>
      <c r="K118" s="27"/>
      <c r="L118" s="24"/>
      <c r="M118" s="27"/>
      <c r="N118" s="24"/>
      <c r="O118" s="27"/>
      <c r="P118" s="24"/>
      <c r="Q118" s="27"/>
      <c r="R118" s="24"/>
      <c r="S118" s="27"/>
      <c r="T118" s="24"/>
      <c r="U118" s="27"/>
      <c r="V118" s="24"/>
      <c r="W118" s="27"/>
      <c r="X118" s="24"/>
      <c r="Y118" s="27"/>
      <c r="Z118" s="24"/>
      <c r="AA118" s="27"/>
      <c r="AB118" s="24"/>
      <c r="AC118" s="27"/>
      <c r="AD118" s="24"/>
      <c r="AE118" s="27"/>
    </row>
    <row r="119" spans="1:31" s="2" customFormat="1">
      <c r="A119"/>
      <c r="B119"/>
      <c r="C119" s="1"/>
      <c r="D119" s="24"/>
      <c r="E119" s="27"/>
      <c r="F119" s="24"/>
      <c r="G119" s="27"/>
      <c r="H119" s="24"/>
      <c r="I119" s="27"/>
      <c r="J119" s="24"/>
      <c r="K119" s="27"/>
      <c r="L119" s="24"/>
      <c r="M119" s="27"/>
      <c r="N119" s="24"/>
      <c r="O119" s="27"/>
      <c r="P119" s="24"/>
      <c r="Q119" s="27"/>
      <c r="R119" s="24"/>
      <c r="S119" s="27"/>
      <c r="T119" s="24"/>
      <c r="U119" s="27"/>
      <c r="V119" s="24"/>
      <c r="W119" s="27"/>
      <c r="X119" s="24"/>
      <c r="Y119" s="27"/>
      <c r="Z119" s="24"/>
      <c r="AA119" s="27"/>
      <c r="AB119" s="24"/>
      <c r="AC119" s="27"/>
      <c r="AD119" s="24"/>
      <c r="AE119" s="27"/>
    </row>
    <row r="120" spans="1:31" s="2" customFormat="1">
      <c r="A120"/>
      <c r="B120"/>
      <c r="C120" s="1"/>
      <c r="D120" s="24"/>
      <c r="E120" s="27"/>
      <c r="F120" s="24"/>
      <c r="G120" s="27"/>
      <c r="H120" s="24"/>
      <c r="I120" s="27"/>
      <c r="J120" s="24"/>
      <c r="K120" s="27"/>
      <c r="L120" s="24"/>
      <c r="M120" s="27"/>
      <c r="N120" s="24"/>
      <c r="O120" s="27"/>
      <c r="P120" s="24"/>
      <c r="Q120" s="27"/>
      <c r="R120" s="24"/>
      <c r="S120" s="27"/>
      <c r="T120" s="24"/>
      <c r="U120" s="27"/>
      <c r="V120" s="24"/>
      <c r="W120" s="27"/>
      <c r="X120" s="24"/>
      <c r="Y120" s="27"/>
      <c r="Z120" s="24"/>
      <c r="AA120" s="27"/>
      <c r="AB120" s="24"/>
      <c r="AC120" s="27"/>
      <c r="AD120" s="24"/>
      <c r="AE120" s="27"/>
    </row>
    <row r="121" spans="1:31" s="2" customFormat="1">
      <c r="A121"/>
      <c r="B121"/>
      <c r="C121" s="1"/>
      <c r="D121" s="24"/>
      <c r="E121" s="27"/>
      <c r="F121" s="24"/>
      <c r="G121" s="27"/>
      <c r="H121" s="24"/>
      <c r="I121" s="27"/>
      <c r="J121" s="24"/>
      <c r="K121" s="27"/>
      <c r="L121" s="24"/>
      <c r="M121" s="27"/>
      <c r="N121" s="24"/>
      <c r="O121" s="27"/>
      <c r="P121" s="24"/>
      <c r="Q121" s="27"/>
      <c r="R121" s="24"/>
      <c r="S121" s="27"/>
      <c r="T121" s="24"/>
      <c r="U121" s="27"/>
      <c r="V121" s="24"/>
      <c r="W121" s="27"/>
      <c r="X121" s="24"/>
      <c r="Y121" s="27"/>
      <c r="Z121" s="24"/>
      <c r="AA121" s="27"/>
      <c r="AB121" s="24"/>
      <c r="AC121" s="27"/>
      <c r="AD121" s="24"/>
      <c r="AE121" s="27"/>
    </row>
    <row r="122" spans="1:31" s="2" customFormat="1">
      <c r="A122"/>
      <c r="B122"/>
      <c r="C122" s="1"/>
      <c r="D122" s="24"/>
      <c r="E122" s="27"/>
      <c r="F122" s="24"/>
      <c r="G122" s="27"/>
      <c r="H122" s="24"/>
      <c r="I122" s="27"/>
      <c r="J122" s="24"/>
      <c r="K122" s="27"/>
      <c r="L122" s="24"/>
      <c r="M122" s="27"/>
      <c r="N122" s="24"/>
      <c r="O122" s="27"/>
      <c r="P122" s="24"/>
      <c r="Q122" s="27"/>
      <c r="R122" s="24"/>
      <c r="S122" s="27"/>
      <c r="T122" s="24"/>
      <c r="U122" s="27"/>
      <c r="V122" s="24"/>
      <c r="W122" s="27"/>
      <c r="X122" s="24"/>
      <c r="Y122" s="27"/>
      <c r="Z122" s="24"/>
      <c r="AA122" s="27"/>
      <c r="AB122" s="24"/>
      <c r="AC122" s="27"/>
      <c r="AD122" s="24"/>
      <c r="AE122" s="27"/>
    </row>
    <row r="123" spans="1:31" s="2" customFormat="1">
      <c r="A123"/>
      <c r="B123"/>
      <c r="C123" s="1"/>
      <c r="D123" s="24"/>
      <c r="E123" s="27"/>
      <c r="F123" s="24"/>
      <c r="G123" s="27"/>
      <c r="H123" s="24"/>
      <c r="I123" s="27"/>
      <c r="J123" s="24"/>
      <c r="K123" s="27"/>
      <c r="L123" s="24"/>
      <c r="M123" s="27"/>
      <c r="N123" s="24"/>
      <c r="O123" s="27"/>
      <c r="P123" s="24"/>
      <c r="Q123" s="27"/>
      <c r="R123" s="24"/>
      <c r="S123" s="27"/>
      <c r="T123" s="24"/>
      <c r="U123" s="27"/>
      <c r="V123" s="24"/>
      <c r="W123" s="27"/>
      <c r="X123" s="24"/>
      <c r="Y123" s="27"/>
      <c r="Z123" s="24"/>
      <c r="AA123" s="27"/>
      <c r="AB123" s="24"/>
      <c r="AC123" s="27"/>
      <c r="AD123" s="24"/>
      <c r="AE123" s="27"/>
    </row>
    <row r="124" spans="1:31" s="2" customFormat="1">
      <c r="A124"/>
      <c r="B124"/>
      <c r="C124" s="1"/>
      <c r="D124" s="24"/>
      <c r="E124" s="27"/>
      <c r="F124" s="24"/>
      <c r="G124" s="27"/>
      <c r="H124" s="24"/>
      <c r="I124" s="27"/>
      <c r="J124" s="24"/>
      <c r="K124" s="27"/>
      <c r="L124" s="24"/>
      <c r="M124" s="27"/>
      <c r="N124" s="24"/>
      <c r="O124" s="27"/>
      <c r="P124" s="24"/>
      <c r="Q124" s="27"/>
      <c r="R124" s="24"/>
      <c r="S124" s="27"/>
      <c r="T124" s="24"/>
      <c r="U124" s="27"/>
      <c r="V124" s="24"/>
      <c r="W124" s="27"/>
      <c r="X124" s="24"/>
      <c r="Y124" s="27"/>
      <c r="Z124" s="24"/>
      <c r="AA124" s="27"/>
      <c r="AB124" s="24"/>
      <c r="AC124" s="27"/>
      <c r="AD124" s="24"/>
      <c r="AE124" s="27"/>
    </row>
    <row r="125" spans="1:31" s="2" customFormat="1">
      <c r="A125"/>
      <c r="B125"/>
      <c r="C125" s="1"/>
      <c r="D125" s="24"/>
      <c r="E125" s="27"/>
      <c r="F125" s="24"/>
      <c r="G125" s="27"/>
      <c r="H125" s="24"/>
      <c r="I125" s="27"/>
      <c r="J125" s="24"/>
      <c r="K125" s="27"/>
      <c r="L125" s="24"/>
      <c r="M125" s="27"/>
      <c r="N125" s="24"/>
      <c r="O125" s="27"/>
      <c r="P125" s="24"/>
      <c r="Q125" s="27"/>
      <c r="R125" s="24"/>
      <c r="S125" s="27"/>
      <c r="T125" s="24"/>
      <c r="U125" s="27"/>
      <c r="V125" s="24"/>
      <c r="W125" s="27"/>
      <c r="X125" s="24"/>
      <c r="Y125" s="27"/>
      <c r="Z125" s="24"/>
      <c r="AA125" s="27"/>
      <c r="AB125" s="24"/>
      <c r="AC125" s="27"/>
      <c r="AD125" s="24"/>
      <c r="AE125" s="27"/>
    </row>
    <row r="126" spans="1:31" s="2" customFormat="1">
      <c r="A126"/>
      <c r="B126"/>
      <c r="C126" s="1"/>
      <c r="D126" s="24"/>
      <c r="E126" s="27"/>
      <c r="F126" s="24"/>
      <c r="G126" s="27"/>
      <c r="H126" s="24"/>
      <c r="I126" s="27"/>
      <c r="J126" s="24"/>
      <c r="K126" s="27"/>
      <c r="L126" s="24"/>
      <c r="M126" s="27"/>
      <c r="N126" s="24"/>
      <c r="O126" s="27"/>
      <c r="P126" s="24"/>
      <c r="Q126" s="27"/>
      <c r="R126" s="24"/>
      <c r="S126" s="27"/>
      <c r="T126" s="24"/>
      <c r="U126" s="27"/>
      <c r="V126" s="24"/>
      <c r="W126" s="27"/>
      <c r="X126" s="24"/>
      <c r="Y126" s="27"/>
      <c r="Z126" s="24"/>
      <c r="AA126" s="27"/>
      <c r="AB126" s="24"/>
      <c r="AC126" s="27"/>
      <c r="AD126" s="24"/>
      <c r="AE126" s="27"/>
    </row>
    <row r="127" spans="1:31" s="2" customFormat="1">
      <c r="A127"/>
      <c r="B127"/>
      <c r="C127" s="1"/>
      <c r="D127" s="24"/>
      <c r="E127" s="27"/>
      <c r="F127" s="24"/>
      <c r="G127" s="27"/>
      <c r="H127" s="24"/>
      <c r="I127" s="27"/>
      <c r="J127" s="24"/>
      <c r="K127" s="27"/>
      <c r="L127" s="24"/>
      <c r="M127" s="27"/>
      <c r="N127" s="24"/>
      <c r="O127" s="27"/>
      <c r="P127" s="24"/>
      <c r="Q127" s="27"/>
      <c r="R127" s="24"/>
      <c r="S127" s="27"/>
      <c r="T127" s="24"/>
      <c r="U127" s="27"/>
      <c r="V127" s="24"/>
      <c r="W127" s="27"/>
      <c r="X127" s="24"/>
      <c r="Y127" s="27"/>
      <c r="Z127" s="24"/>
      <c r="AA127" s="27"/>
      <c r="AB127" s="24"/>
      <c r="AC127" s="27"/>
      <c r="AD127" s="24"/>
      <c r="AE127" s="27"/>
    </row>
    <row r="128" spans="1:31" s="2" customFormat="1">
      <c r="A128"/>
      <c r="B128"/>
      <c r="C128" s="1"/>
      <c r="D128" s="24"/>
      <c r="E128" s="27"/>
      <c r="F128" s="24"/>
      <c r="G128" s="27"/>
      <c r="H128" s="24"/>
      <c r="I128" s="27"/>
      <c r="J128" s="24"/>
      <c r="K128" s="27"/>
      <c r="L128" s="24"/>
      <c r="M128" s="27"/>
      <c r="N128" s="24"/>
      <c r="O128" s="27"/>
      <c r="P128" s="24"/>
      <c r="Q128" s="27"/>
      <c r="R128" s="24"/>
      <c r="S128" s="27"/>
      <c r="T128" s="24"/>
      <c r="U128" s="27"/>
      <c r="V128" s="24"/>
      <c r="W128" s="27"/>
      <c r="X128" s="24"/>
      <c r="Y128" s="27"/>
      <c r="Z128" s="24"/>
      <c r="AA128" s="27"/>
      <c r="AB128" s="24"/>
      <c r="AC128" s="27"/>
      <c r="AD128" s="24"/>
      <c r="AE128" s="27"/>
    </row>
    <row r="129" spans="1:31" s="2" customFormat="1">
      <c r="A129"/>
      <c r="B129"/>
      <c r="C129" s="1"/>
      <c r="D129" s="24"/>
      <c r="E129" s="27"/>
      <c r="F129" s="24"/>
      <c r="G129" s="27"/>
      <c r="H129" s="24"/>
      <c r="I129" s="27"/>
      <c r="J129" s="24"/>
      <c r="K129" s="27"/>
      <c r="L129" s="24"/>
      <c r="M129" s="27"/>
      <c r="N129" s="24"/>
      <c r="O129" s="27"/>
      <c r="P129" s="24"/>
      <c r="Q129" s="27"/>
      <c r="R129" s="24"/>
      <c r="S129" s="27"/>
      <c r="T129" s="24"/>
      <c r="U129" s="27"/>
      <c r="V129" s="24"/>
      <c r="W129" s="27"/>
      <c r="X129" s="24"/>
      <c r="Y129" s="27"/>
      <c r="Z129" s="24"/>
      <c r="AA129" s="27"/>
      <c r="AB129" s="24"/>
      <c r="AC129" s="27"/>
      <c r="AD129" s="24"/>
      <c r="AE129" s="27"/>
    </row>
    <row r="130" spans="1:31" s="2" customFormat="1">
      <c r="A130"/>
      <c r="B130"/>
      <c r="C130" s="1"/>
      <c r="D130" s="24"/>
      <c r="E130" s="27"/>
      <c r="F130" s="24"/>
      <c r="G130" s="27"/>
      <c r="H130" s="24"/>
      <c r="I130" s="27"/>
      <c r="J130" s="24"/>
      <c r="K130" s="27"/>
      <c r="L130" s="24"/>
      <c r="M130" s="27"/>
      <c r="N130" s="24"/>
      <c r="O130" s="27"/>
      <c r="P130" s="24"/>
      <c r="Q130" s="27"/>
      <c r="R130" s="24"/>
      <c r="S130" s="27"/>
      <c r="T130" s="24"/>
      <c r="U130" s="27"/>
      <c r="V130" s="24"/>
      <c r="W130" s="27"/>
      <c r="X130" s="24"/>
      <c r="Y130" s="27"/>
      <c r="Z130" s="24"/>
      <c r="AA130" s="27"/>
      <c r="AB130" s="24"/>
      <c r="AC130" s="27"/>
      <c r="AD130" s="24"/>
      <c r="AE130" s="27"/>
    </row>
    <row r="131" spans="1:31" s="2" customFormat="1">
      <c r="A131"/>
      <c r="B131"/>
      <c r="C131" s="1"/>
      <c r="D131" s="24"/>
      <c r="E131" s="27"/>
      <c r="F131" s="24"/>
      <c r="G131" s="27"/>
      <c r="H131" s="24"/>
      <c r="I131" s="27"/>
      <c r="J131" s="24"/>
      <c r="K131" s="27"/>
      <c r="L131" s="24"/>
      <c r="M131" s="27"/>
      <c r="N131" s="24"/>
      <c r="O131" s="27"/>
      <c r="P131" s="24"/>
      <c r="Q131" s="27"/>
      <c r="R131" s="24"/>
      <c r="S131" s="27"/>
      <c r="T131" s="24"/>
      <c r="U131" s="27"/>
      <c r="V131" s="24"/>
      <c r="W131" s="27"/>
      <c r="X131" s="24"/>
      <c r="Y131" s="27"/>
      <c r="Z131" s="24"/>
      <c r="AA131" s="27"/>
      <c r="AB131" s="24"/>
      <c r="AC131" s="27"/>
      <c r="AD131" s="24"/>
      <c r="AE131" s="27"/>
    </row>
    <row r="132" spans="1:31" s="2" customFormat="1">
      <c r="A132"/>
      <c r="B132"/>
      <c r="C132" s="1"/>
      <c r="D132" s="24"/>
      <c r="E132" s="27"/>
      <c r="F132" s="24"/>
      <c r="G132" s="27"/>
      <c r="H132" s="24"/>
      <c r="I132" s="27"/>
      <c r="J132" s="24"/>
      <c r="K132" s="27"/>
      <c r="L132" s="24"/>
      <c r="M132" s="27"/>
      <c r="N132" s="24"/>
      <c r="O132" s="27"/>
      <c r="P132" s="24"/>
      <c r="Q132" s="27"/>
      <c r="R132" s="24"/>
      <c r="S132" s="27"/>
      <c r="T132" s="24"/>
      <c r="U132" s="27"/>
      <c r="V132" s="24"/>
      <c r="W132" s="27"/>
      <c r="X132" s="24"/>
      <c r="Y132" s="27"/>
      <c r="Z132" s="24"/>
      <c r="AA132" s="27"/>
      <c r="AB132" s="24"/>
      <c r="AC132" s="27"/>
      <c r="AD132" s="24"/>
      <c r="AE132" s="27"/>
    </row>
    <row r="133" spans="1:31" s="2" customFormat="1">
      <c r="A133"/>
      <c r="B133"/>
      <c r="C133" s="1"/>
      <c r="D133" s="24"/>
      <c r="E133" s="27"/>
      <c r="F133" s="24"/>
      <c r="G133" s="27"/>
      <c r="H133" s="24"/>
      <c r="I133" s="27"/>
      <c r="J133" s="24"/>
      <c r="K133" s="27"/>
      <c r="L133" s="24"/>
      <c r="M133" s="27"/>
      <c r="N133" s="24"/>
      <c r="O133" s="27"/>
      <c r="P133" s="24"/>
      <c r="Q133" s="27"/>
      <c r="R133" s="24"/>
      <c r="S133" s="27"/>
      <c r="T133" s="24"/>
      <c r="U133" s="27"/>
      <c r="V133" s="24"/>
      <c r="W133" s="27"/>
      <c r="X133" s="24"/>
      <c r="Y133" s="27"/>
      <c r="Z133" s="24"/>
      <c r="AA133" s="27"/>
      <c r="AB133" s="24"/>
      <c r="AC133" s="27"/>
      <c r="AD133" s="24"/>
      <c r="AE133" s="27"/>
    </row>
    <row r="134" spans="1:31" s="2" customFormat="1">
      <c r="A134"/>
      <c r="B134"/>
      <c r="C134" s="1"/>
      <c r="D134" s="24"/>
      <c r="E134" s="27"/>
      <c r="F134" s="24"/>
      <c r="G134" s="27"/>
      <c r="H134" s="24"/>
      <c r="I134" s="27"/>
      <c r="J134" s="24"/>
      <c r="K134" s="27"/>
      <c r="L134" s="24"/>
      <c r="M134" s="27"/>
      <c r="N134" s="24"/>
      <c r="O134" s="27"/>
      <c r="P134" s="24"/>
      <c r="Q134" s="27"/>
      <c r="R134" s="24"/>
      <c r="S134" s="27"/>
      <c r="T134" s="24"/>
      <c r="U134" s="27"/>
      <c r="V134" s="24"/>
      <c r="W134" s="27"/>
      <c r="X134" s="24"/>
      <c r="Y134" s="27"/>
      <c r="Z134" s="24"/>
      <c r="AA134" s="27"/>
      <c r="AB134" s="24"/>
      <c r="AC134" s="27"/>
      <c r="AD134" s="24"/>
      <c r="AE134" s="27"/>
    </row>
    <row r="135" spans="1:31" s="2" customFormat="1">
      <c r="A135"/>
      <c r="B135"/>
      <c r="C135" s="1"/>
      <c r="D135" s="24"/>
      <c r="E135" s="27"/>
      <c r="F135" s="24"/>
      <c r="G135" s="27"/>
      <c r="H135" s="24"/>
      <c r="I135" s="27"/>
      <c r="J135" s="24"/>
      <c r="K135" s="27"/>
      <c r="L135" s="24"/>
      <c r="M135" s="27"/>
      <c r="N135" s="24"/>
      <c r="O135" s="27"/>
      <c r="P135" s="24"/>
      <c r="Q135" s="27"/>
      <c r="R135" s="24"/>
      <c r="S135" s="27"/>
      <c r="T135" s="24"/>
      <c r="U135" s="27"/>
      <c r="V135" s="24"/>
      <c r="W135" s="27"/>
      <c r="X135" s="24"/>
      <c r="Y135" s="27"/>
      <c r="Z135" s="24"/>
      <c r="AA135" s="27"/>
      <c r="AB135" s="24"/>
      <c r="AC135" s="27"/>
      <c r="AD135" s="24"/>
      <c r="AE135" s="27"/>
    </row>
    <row r="136" spans="1:31" s="2" customFormat="1">
      <c r="A136"/>
      <c r="B136"/>
      <c r="C136" s="1"/>
      <c r="D136" s="24"/>
      <c r="E136" s="27"/>
      <c r="F136" s="24"/>
      <c r="G136" s="27"/>
      <c r="H136" s="24"/>
      <c r="I136" s="27"/>
      <c r="J136" s="24"/>
      <c r="K136" s="27"/>
      <c r="L136" s="24"/>
      <c r="M136" s="27"/>
      <c r="N136" s="24"/>
      <c r="O136" s="27"/>
      <c r="P136" s="24"/>
      <c r="Q136" s="27"/>
      <c r="R136" s="24"/>
      <c r="S136" s="27"/>
      <c r="T136" s="24"/>
      <c r="U136" s="27"/>
      <c r="V136" s="24"/>
      <c r="W136" s="27"/>
      <c r="X136" s="24"/>
      <c r="Y136" s="27"/>
      <c r="Z136" s="24"/>
      <c r="AA136" s="27"/>
      <c r="AB136" s="24"/>
      <c r="AC136" s="27"/>
      <c r="AD136" s="24"/>
      <c r="AE136" s="27"/>
    </row>
    <row r="137" spans="1:31" s="2" customFormat="1">
      <c r="A137"/>
      <c r="B137"/>
      <c r="C137" s="1"/>
      <c r="D137" s="24"/>
      <c r="E137" s="27"/>
      <c r="F137" s="24"/>
      <c r="G137" s="27"/>
      <c r="H137" s="24"/>
      <c r="I137" s="27"/>
      <c r="J137" s="24"/>
      <c r="K137" s="27"/>
      <c r="L137" s="24"/>
      <c r="M137" s="27"/>
      <c r="N137" s="24"/>
      <c r="O137" s="27"/>
      <c r="P137" s="24"/>
      <c r="Q137" s="27"/>
      <c r="R137" s="24"/>
      <c r="S137" s="27"/>
      <c r="T137" s="24"/>
      <c r="U137" s="27"/>
      <c r="V137" s="24"/>
      <c r="W137" s="27"/>
      <c r="X137" s="24"/>
      <c r="Y137" s="27"/>
      <c r="Z137" s="24"/>
      <c r="AA137" s="27"/>
      <c r="AB137" s="24"/>
      <c r="AC137" s="27"/>
      <c r="AD137" s="24"/>
      <c r="AE137" s="27"/>
    </row>
    <row r="138" spans="1:31" s="2" customFormat="1">
      <c r="A138"/>
      <c r="B138"/>
      <c r="C138" s="1"/>
      <c r="D138" s="24"/>
      <c r="E138" s="27"/>
      <c r="F138" s="24"/>
      <c r="G138" s="27"/>
      <c r="H138" s="24"/>
      <c r="I138" s="27"/>
      <c r="J138" s="24"/>
      <c r="K138" s="27"/>
      <c r="L138" s="24"/>
      <c r="M138" s="27"/>
      <c r="N138" s="24"/>
      <c r="O138" s="27"/>
      <c r="P138" s="24"/>
      <c r="Q138" s="27"/>
      <c r="R138" s="24"/>
      <c r="S138" s="27"/>
      <c r="T138" s="24"/>
      <c r="U138" s="27"/>
      <c r="V138" s="24"/>
      <c r="W138" s="27"/>
      <c r="X138" s="24"/>
      <c r="Y138" s="27"/>
      <c r="Z138" s="24"/>
      <c r="AA138" s="27"/>
      <c r="AB138" s="24"/>
      <c r="AC138" s="27"/>
      <c r="AD138" s="24"/>
      <c r="AE138" s="27"/>
    </row>
    <row r="139" spans="1:31" s="2" customFormat="1">
      <c r="A139"/>
      <c r="B139"/>
      <c r="C139" s="1"/>
      <c r="D139" s="24"/>
      <c r="E139" s="27"/>
      <c r="F139" s="24"/>
      <c r="G139" s="27"/>
      <c r="H139" s="24"/>
      <c r="I139" s="27"/>
      <c r="J139" s="24"/>
      <c r="K139" s="27"/>
      <c r="L139" s="24"/>
      <c r="M139" s="27"/>
      <c r="N139" s="24"/>
      <c r="O139" s="27"/>
      <c r="P139" s="24"/>
      <c r="Q139" s="27"/>
      <c r="R139" s="24"/>
      <c r="S139" s="27"/>
      <c r="T139" s="24"/>
      <c r="U139" s="27"/>
      <c r="V139" s="24"/>
      <c r="W139" s="27"/>
      <c r="X139" s="24"/>
      <c r="Y139" s="27"/>
      <c r="Z139" s="24"/>
      <c r="AA139" s="27"/>
      <c r="AB139" s="24"/>
      <c r="AC139" s="27"/>
      <c r="AD139" s="24"/>
      <c r="AE139" s="27"/>
    </row>
    <row r="140" spans="1:31" s="2" customFormat="1">
      <c r="A140"/>
      <c r="B140"/>
      <c r="C140" s="1"/>
      <c r="D140" s="24"/>
      <c r="E140" s="27"/>
      <c r="F140" s="24"/>
      <c r="G140" s="27"/>
      <c r="H140" s="24"/>
      <c r="I140" s="27"/>
      <c r="J140" s="24"/>
      <c r="K140" s="27"/>
      <c r="L140" s="24"/>
      <c r="M140" s="27"/>
      <c r="N140" s="24"/>
      <c r="O140" s="27"/>
      <c r="P140" s="24"/>
      <c r="Q140" s="27"/>
      <c r="R140" s="24"/>
      <c r="S140" s="27"/>
      <c r="T140" s="24"/>
      <c r="U140" s="27"/>
      <c r="V140" s="24"/>
      <c r="W140" s="27"/>
      <c r="X140" s="24"/>
      <c r="Y140" s="27"/>
      <c r="Z140" s="24"/>
      <c r="AA140" s="27"/>
      <c r="AB140" s="24"/>
      <c r="AC140" s="27"/>
      <c r="AD140" s="24"/>
      <c r="AE140" s="27"/>
    </row>
    <row r="141" spans="1:31" s="2" customFormat="1">
      <c r="A141"/>
      <c r="B141"/>
      <c r="C141" s="1"/>
      <c r="D141" s="24"/>
      <c r="E141" s="27"/>
      <c r="F141" s="24"/>
      <c r="G141" s="27"/>
      <c r="H141" s="24"/>
      <c r="I141" s="27"/>
      <c r="J141" s="24"/>
      <c r="K141" s="27"/>
      <c r="L141" s="24"/>
      <c r="M141" s="27"/>
      <c r="N141" s="24"/>
      <c r="O141" s="27"/>
      <c r="P141" s="24"/>
      <c r="Q141" s="27"/>
      <c r="R141" s="24"/>
      <c r="S141" s="27"/>
      <c r="T141" s="24"/>
      <c r="U141" s="27"/>
      <c r="V141" s="24"/>
      <c r="W141" s="27"/>
      <c r="X141" s="24"/>
      <c r="Y141" s="27"/>
      <c r="Z141" s="24"/>
      <c r="AA141" s="27"/>
      <c r="AB141" s="24"/>
      <c r="AC141" s="27"/>
      <c r="AD141" s="24"/>
      <c r="AE141" s="27"/>
    </row>
    <row r="142" spans="1:31" s="2" customFormat="1">
      <c r="A142"/>
      <c r="B142"/>
      <c r="C142" s="1"/>
      <c r="D142" s="24"/>
      <c r="E142" s="27"/>
      <c r="F142" s="24"/>
      <c r="G142" s="27"/>
      <c r="H142" s="24"/>
      <c r="I142" s="27"/>
      <c r="J142" s="24"/>
      <c r="K142" s="27"/>
      <c r="L142" s="24"/>
      <c r="M142" s="27"/>
      <c r="N142" s="24"/>
      <c r="O142" s="27"/>
      <c r="P142" s="24"/>
      <c r="Q142" s="27"/>
      <c r="R142" s="24"/>
      <c r="S142" s="27"/>
      <c r="T142" s="24"/>
      <c r="U142" s="27"/>
      <c r="V142" s="24"/>
      <c r="W142" s="27"/>
      <c r="X142" s="24"/>
      <c r="Y142" s="27"/>
      <c r="Z142" s="24"/>
      <c r="AA142" s="27"/>
      <c r="AB142" s="24"/>
      <c r="AC142" s="27"/>
      <c r="AD142" s="24"/>
      <c r="AE142" s="27"/>
    </row>
    <row r="143" spans="1:31" s="2" customFormat="1">
      <c r="A143"/>
      <c r="B143"/>
      <c r="C143" s="1"/>
      <c r="D143" s="24"/>
      <c r="E143" s="27"/>
      <c r="F143" s="24"/>
      <c r="G143" s="27"/>
      <c r="H143" s="24"/>
      <c r="I143" s="27"/>
      <c r="J143" s="24"/>
      <c r="K143" s="27"/>
      <c r="L143" s="24"/>
      <c r="M143" s="27"/>
      <c r="N143" s="24"/>
      <c r="O143" s="27"/>
      <c r="P143" s="24"/>
      <c r="Q143" s="27"/>
      <c r="R143" s="24"/>
      <c r="S143" s="27"/>
      <c r="T143" s="24"/>
      <c r="U143" s="27"/>
      <c r="V143" s="24"/>
      <c r="W143" s="27"/>
      <c r="X143" s="24"/>
      <c r="Y143" s="27"/>
      <c r="Z143" s="24"/>
      <c r="AA143" s="27"/>
      <c r="AB143" s="24"/>
      <c r="AC143" s="27"/>
      <c r="AD143" s="24"/>
      <c r="AE143" s="27"/>
    </row>
    <row r="144" spans="1:31" s="2" customFormat="1">
      <c r="A144"/>
      <c r="B144"/>
      <c r="C144" s="1"/>
      <c r="D144" s="24"/>
      <c r="E144" s="27"/>
      <c r="F144" s="24"/>
      <c r="G144" s="27"/>
      <c r="H144" s="24"/>
      <c r="I144" s="27"/>
      <c r="J144" s="24"/>
      <c r="K144" s="27"/>
      <c r="L144" s="24"/>
      <c r="M144" s="27"/>
      <c r="N144" s="24"/>
      <c r="O144" s="27"/>
      <c r="P144" s="24"/>
      <c r="Q144" s="27"/>
      <c r="R144" s="24"/>
      <c r="S144" s="27"/>
      <c r="T144" s="24"/>
      <c r="U144" s="27"/>
      <c r="V144" s="24"/>
      <c r="W144" s="27"/>
      <c r="X144" s="24"/>
      <c r="Y144" s="27"/>
      <c r="Z144" s="24"/>
      <c r="AA144" s="27"/>
      <c r="AB144" s="24"/>
      <c r="AC144" s="27"/>
      <c r="AD144" s="24"/>
      <c r="AE144" s="27"/>
    </row>
    <row r="145" spans="1:31" s="2" customFormat="1">
      <c r="A145"/>
      <c r="B145"/>
      <c r="C145" s="1"/>
      <c r="D145" s="24"/>
      <c r="E145" s="27"/>
      <c r="F145" s="24"/>
      <c r="G145" s="27"/>
      <c r="H145" s="24"/>
      <c r="I145" s="27"/>
      <c r="J145" s="24"/>
      <c r="K145" s="27"/>
      <c r="L145" s="24"/>
      <c r="M145" s="27"/>
      <c r="N145" s="24"/>
      <c r="O145" s="27"/>
      <c r="P145" s="24"/>
      <c r="Q145" s="27"/>
      <c r="R145" s="24"/>
      <c r="S145" s="27"/>
      <c r="T145" s="24"/>
      <c r="U145" s="27"/>
      <c r="V145" s="24"/>
      <c r="W145" s="27"/>
      <c r="X145" s="24"/>
      <c r="Y145" s="27"/>
      <c r="Z145" s="24"/>
      <c r="AA145" s="27"/>
      <c r="AB145" s="24"/>
      <c r="AC145" s="27"/>
      <c r="AD145" s="24"/>
      <c r="AE145" s="27"/>
    </row>
    <row r="146" spans="1:31" s="2" customFormat="1">
      <c r="A146"/>
      <c r="B146"/>
      <c r="C146" s="1"/>
      <c r="D146" s="24"/>
      <c r="E146" s="27"/>
      <c r="F146" s="24"/>
      <c r="G146" s="27"/>
      <c r="H146" s="24"/>
      <c r="I146" s="27"/>
      <c r="J146" s="24"/>
      <c r="K146" s="27"/>
      <c r="L146" s="24"/>
      <c r="M146" s="27"/>
      <c r="N146" s="24"/>
      <c r="O146" s="27"/>
      <c r="P146" s="24"/>
      <c r="Q146" s="27"/>
      <c r="R146" s="24"/>
      <c r="S146" s="27"/>
      <c r="T146" s="24"/>
      <c r="U146" s="27"/>
      <c r="V146" s="24"/>
      <c r="W146" s="27"/>
      <c r="X146" s="24"/>
      <c r="Y146" s="27"/>
      <c r="Z146" s="24"/>
      <c r="AA146" s="27"/>
      <c r="AB146" s="24"/>
      <c r="AC146" s="27"/>
      <c r="AD146" s="24"/>
      <c r="AE146" s="27"/>
    </row>
    <row r="147" spans="1:31" s="2" customFormat="1">
      <c r="A147"/>
      <c r="B147"/>
      <c r="C147" s="1"/>
      <c r="D147" s="24"/>
      <c r="E147" s="27"/>
      <c r="F147" s="24"/>
      <c r="G147" s="27"/>
      <c r="H147" s="24"/>
      <c r="I147" s="27"/>
      <c r="J147" s="24"/>
      <c r="K147" s="27"/>
      <c r="L147" s="24"/>
      <c r="M147" s="27"/>
      <c r="N147" s="24"/>
      <c r="O147" s="27"/>
      <c r="P147" s="24"/>
      <c r="Q147" s="27"/>
      <c r="R147" s="24"/>
      <c r="S147" s="27"/>
      <c r="T147" s="24"/>
      <c r="U147" s="27"/>
      <c r="V147" s="24"/>
      <c r="W147" s="27"/>
      <c r="X147" s="24"/>
      <c r="Y147" s="27"/>
      <c r="Z147" s="24"/>
      <c r="AA147" s="27"/>
      <c r="AB147" s="24"/>
      <c r="AC147" s="27"/>
      <c r="AD147" s="24"/>
      <c r="AE147" s="27"/>
    </row>
    <row r="148" spans="1:31" s="2" customFormat="1">
      <c r="A148"/>
      <c r="B148"/>
      <c r="C148" s="1"/>
      <c r="D148" s="24"/>
      <c r="E148" s="27"/>
      <c r="F148" s="24"/>
      <c r="G148" s="27"/>
      <c r="H148" s="24"/>
      <c r="I148" s="27"/>
      <c r="J148" s="24"/>
      <c r="K148" s="27"/>
      <c r="L148" s="24"/>
      <c r="M148" s="27"/>
      <c r="N148" s="24"/>
      <c r="O148" s="27"/>
      <c r="P148" s="24"/>
      <c r="Q148" s="27"/>
      <c r="R148" s="24"/>
      <c r="S148" s="27"/>
      <c r="T148" s="24"/>
      <c r="U148" s="27"/>
      <c r="V148" s="24"/>
      <c r="W148" s="27"/>
      <c r="X148" s="24"/>
      <c r="Y148" s="27"/>
      <c r="Z148" s="24"/>
      <c r="AA148" s="27"/>
      <c r="AB148" s="24"/>
      <c r="AC148" s="27"/>
      <c r="AD148" s="24"/>
      <c r="AE148" s="27"/>
    </row>
    <row r="149" spans="1:31" s="2" customFormat="1">
      <c r="A149"/>
      <c r="B149"/>
      <c r="C149" s="1"/>
      <c r="D149" s="24"/>
      <c r="E149" s="27"/>
      <c r="F149" s="24"/>
      <c r="G149" s="27"/>
      <c r="H149" s="24"/>
      <c r="I149" s="27"/>
      <c r="J149" s="24"/>
      <c r="K149" s="27"/>
      <c r="L149" s="24"/>
      <c r="M149" s="27"/>
      <c r="N149" s="24"/>
      <c r="O149" s="27"/>
      <c r="P149" s="24"/>
      <c r="Q149" s="27"/>
      <c r="R149" s="24"/>
      <c r="S149" s="27"/>
      <c r="T149" s="24"/>
      <c r="U149" s="27"/>
      <c r="V149" s="24"/>
      <c r="W149" s="27"/>
      <c r="X149" s="24"/>
      <c r="Y149" s="27"/>
      <c r="Z149" s="24"/>
      <c r="AA149" s="27"/>
      <c r="AB149" s="24"/>
      <c r="AC149" s="27"/>
      <c r="AD149" s="24"/>
      <c r="AE149" s="27"/>
    </row>
    <row r="150" spans="1:31" s="2" customFormat="1">
      <c r="A150"/>
      <c r="B150"/>
      <c r="C150" s="1"/>
      <c r="D150" s="24"/>
      <c r="E150" s="27"/>
      <c r="F150" s="24"/>
      <c r="G150" s="27"/>
      <c r="H150" s="24"/>
      <c r="I150" s="27"/>
      <c r="J150" s="24"/>
      <c r="K150" s="27"/>
      <c r="L150" s="24"/>
      <c r="M150" s="27"/>
      <c r="N150" s="24"/>
      <c r="O150" s="27"/>
      <c r="P150" s="24"/>
      <c r="Q150" s="27"/>
      <c r="R150" s="24"/>
      <c r="S150" s="27"/>
      <c r="T150" s="24"/>
      <c r="U150" s="27"/>
      <c r="V150" s="24"/>
      <c r="W150" s="27"/>
      <c r="X150" s="24"/>
      <c r="Y150" s="27"/>
      <c r="Z150" s="24"/>
      <c r="AA150" s="27"/>
      <c r="AB150" s="24"/>
      <c r="AC150" s="27"/>
      <c r="AD150" s="24"/>
      <c r="AE150" s="27"/>
    </row>
    <row r="151" spans="1:31" s="2" customFormat="1">
      <c r="A151"/>
      <c r="B151"/>
      <c r="C151" s="1"/>
      <c r="D151" s="24"/>
      <c r="E151" s="27"/>
      <c r="F151" s="24"/>
      <c r="G151" s="27"/>
      <c r="H151" s="24"/>
      <c r="I151" s="27"/>
      <c r="J151" s="24"/>
      <c r="K151" s="27"/>
      <c r="L151" s="24"/>
      <c r="M151" s="27"/>
      <c r="N151" s="24"/>
      <c r="O151" s="27"/>
      <c r="P151" s="24"/>
      <c r="Q151" s="27"/>
      <c r="R151" s="24"/>
      <c r="S151" s="27"/>
      <c r="T151" s="24"/>
      <c r="U151" s="27"/>
      <c r="V151" s="24"/>
      <c r="W151" s="27"/>
      <c r="X151" s="24"/>
      <c r="Y151" s="27"/>
      <c r="Z151" s="24"/>
      <c r="AA151" s="27"/>
      <c r="AB151" s="24"/>
      <c r="AC151" s="27"/>
      <c r="AD151" s="24"/>
      <c r="AE151" s="27"/>
    </row>
    <row r="152" spans="1:31" s="2" customFormat="1">
      <c r="A152"/>
      <c r="B152"/>
      <c r="C152" s="1"/>
      <c r="D152" s="24"/>
      <c r="E152" s="27"/>
      <c r="F152" s="24"/>
      <c r="G152" s="27"/>
      <c r="H152" s="24"/>
      <c r="I152" s="27"/>
      <c r="J152" s="24"/>
      <c r="K152" s="27"/>
      <c r="L152" s="24"/>
      <c r="M152" s="27"/>
      <c r="N152" s="24"/>
      <c r="O152" s="27"/>
      <c r="P152" s="24"/>
      <c r="Q152" s="27"/>
      <c r="R152" s="24"/>
      <c r="S152" s="27"/>
      <c r="T152" s="24"/>
      <c r="U152" s="27"/>
      <c r="V152" s="24"/>
      <c r="W152" s="27"/>
      <c r="X152" s="24"/>
      <c r="Y152" s="27"/>
      <c r="Z152" s="24"/>
      <c r="AA152" s="27"/>
      <c r="AB152" s="24"/>
      <c r="AC152" s="27"/>
      <c r="AD152" s="24"/>
      <c r="AE152" s="27"/>
    </row>
    <row r="153" spans="1:31" s="2" customFormat="1">
      <c r="A153"/>
      <c r="B153"/>
      <c r="C153" s="1"/>
      <c r="D153" s="24"/>
      <c r="E153" s="27"/>
      <c r="F153" s="24"/>
      <c r="G153" s="27"/>
      <c r="H153" s="24"/>
      <c r="I153" s="27"/>
      <c r="J153" s="24"/>
      <c r="K153" s="27"/>
      <c r="L153" s="24"/>
      <c r="M153" s="27"/>
      <c r="N153" s="24"/>
      <c r="O153" s="27"/>
      <c r="P153" s="24"/>
      <c r="Q153" s="27"/>
      <c r="R153" s="24"/>
      <c r="S153" s="27"/>
      <c r="T153" s="24"/>
      <c r="U153" s="27"/>
      <c r="V153" s="24"/>
      <c r="W153" s="27"/>
      <c r="X153" s="24"/>
      <c r="Y153" s="27"/>
      <c r="Z153" s="24"/>
      <c r="AA153" s="27"/>
      <c r="AB153" s="24"/>
      <c r="AC153" s="27"/>
      <c r="AD153" s="24"/>
      <c r="AE153" s="27"/>
    </row>
    <row r="154" spans="1:31" s="2" customFormat="1">
      <c r="A154"/>
      <c r="B154"/>
      <c r="C154" s="1"/>
      <c r="D154" s="24"/>
      <c r="E154" s="27"/>
      <c r="F154" s="24"/>
      <c r="G154" s="27"/>
      <c r="H154" s="24"/>
      <c r="I154" s="27"/>
      <c r="J154" s="24"/>
      <c r="K154" s="27"/>
      <c r="L154" s="24"/>
      <c r="M154" s="27"/>
      <c r="N154" s="24"/>
      <c r="O154" s="27"/>
      <c r="P154" s="24"/>
      <c r="Q154" s="27"/>
      <c r="R154" s="24"/>
      <c r="S154" s="27"/>
      <c r="T154" s="24"/>
      <c r="U154" s="27"/>
      <c r="V154" s="24"/>
      <c r="W154" s="27"/>
      <c r="X154" s="24"/>
      <c r="Y154" s="27"/>
      <c r="Z154" s="24"/>
      <c r="AA154" s="27"/>
      <c r="AB154" s="24"/>
      <c r="AC154" s="27"/>
      <c r="AD154" s="24"/>
      <c r="AE154" s="27"/>
    </row>
    <row r="155" spans="1:31" s="2" customFormat="1">
      <c r="A155"/>
      <c r="B155"/>
      <c r="C155" s="1"/>
      <c r="D155" s="24"/>
      <c r="E155" s="27"/>
      <c r="F155" s="24"/>
      <c r="G155" s="27"/>
      <c r="H155" s="24"/>
      <c r="I155" s="27"/>
      <c r="J155" s="24"/>
      <c r="K155" s="27"/>
      <c r="L155" s="24"/>
      <c r="M155" s="27"/>
      <c r="N155" s="24"/>
      <c r="O155" s="27"/>
      <c r="P155" s="24"/>
      <c r="Q155" s="27"/>
      <c r="R155" s="24"/>
      <c r="S155" s="27"/>
      <c r="T155" s="24"/>
      <c r="U155" s="27"/>
      <c r="V155" s="24"/>
      <c r="W155" s="27"/>
      <c r="X155" s="24"/>
      <c r="Y155" s="27"/>
      <c r="Z155" s="24"/>
      <c r="AA155" s="27"/>
      <c r="AB155" s="24"/>
      <c r="AC155" s="27"/>
      <c r="AD155" s="24"/>
      <c r="AE155" s="27"/>
    </row>
    <row r="156" spans="1:31" s="2" customFormat="1">
      <c r="A156"/>
      <c r="B156"/>
      <c r="C156" s="1"/>
      <c r="D156" s="24"/>
      <c r="E156" s="27"/>
      <c r="F156" s="24"/>
      <c r="G156" s="27"/>
      <c r="H156" s="24"/>
      <c r="I156" s="27"/>
      <c r="J156" s="24"/>
      <c r="K156" s="27"/>
      <c r="L156" s="24"/>
      <c r="M156" s="27"/>
      <c r="N156" s="24"/>
      <c r="O156" s="27"/>
      <c r="P156" s="24"/>
      <c r="Q156" s="27"/>
      <c r="R156" s="24"/>
      <c r="S156" s="27"/>
      <c r="T156" s="24"/>
      <c r="U156" s="27"/>
      <c r="V156" s="24"/>
      <c r="W156" s="27"/>
      <c r="X156" s="24"/>
      <c r="Y156" s="27"/>
      <c r="Z156" s="24"/>
      <c r="AA156" s="27"/>
      <c r="AB156" s="24"/>
      <c r="AC156" s="27"/>
      <c r="AD156" s="24"/>
      <c r="AE156" s="27"/>
    </row>
    <row r="157" spans="1:31" s="2" customFormat="1">
      <c r="A157"/>
      <c r="B157"/>
      <c r="C157" s="1"/>
      <c r="D157" s="24"/>
      <c r="E157" s="27"/>
      <c r="F157" s="24"/>
      <c r="G157" s="27"/>
      <c r="H157" s="24"/>
      <c r="I157" s="27"/>
      <c r="J157" s="24"/>
      <c r="K157" s="27"/>
      <c r="L157" s="24"/>
      <c r="M157" s="27"/>
      <c r="N157" s="24"/>
      <c r="O157" s="27"/>
      <c r="P157" s="24"/>
      <c r="Q157" s="27"/>
      <c r="R157" s="24"/>
      <c r="S157" s="27"/>
      <c r="T157" s="24"/>
      <c r="U157" s="27"/>
      <c r="V157" s="24"/>
      <c r="W157" s="27"/>
      <c r="X157" s="24"/>
      <c r="Y157" s="27"/>
      <c r="Z157" s="24"/>
      <c r="AA157" s="27"/>
      <c r="AB157" s="24"/>
      <c r="AC157" s="27"/>
      <c r="AD157" s="24"/>
      <c r="AE157" s="27"/>
    </row>
    <row r="158" spans="1:31" s="2" customFormat="1">
      <c r="A158"/>
      <c r="B158"/>
      <c r="C158" s="1"/>
      <c r="D158" s="24"/>
      <c r="E158" s="27"/>
      <c r="F158" s="24"/>
      <c r="G158" s="27"/>
      <c r="H158" s="24"/>
      <c r="I158" s="27"/>
      <c r="J158" s="24"/>
      <c r="K158" s="27"/>
      <c r="L158" s="24"/>
      <c r="M158" s="27"/>
      <c r="N158" s="24"/>
      <c r="O158" s="27"/>
      <c r="P158" s="24"/>
      <c r="Q158" s="27"/>
      <c r="R158" s="24"/>
      <c r="S158" s="27"/>
      <c r="T158" s="24"/>
      <c r="U158" s="27"/>
      <c r="V158" s="24"/>
      <c r="W158" s="27"/>
      <c r="X158" s="24"/>
      <c r="Y158" s="27"/>
      <c r="Z158" s="24"/>
      <c r="AA158" s="27"/>
      <c r="AB158" s="24"/>
      <c r="AC158" s="27"/>
      <c r="AD158" s="24"/>
      <c r="AE158" s="27"/>
    </row>
    <row r="159" spans="1:31" s="2" customFormat="1">
      <c r="A159"/>
      <c r="B159"/>
      <c r="C159" s="1"/>
      <c r="D159" s="24"/>
      <c r="E159" s="27"/>
      <c r="F159" s="24"/>
      <c r="G159" s="27"/>
      <c r="H159" s="24"/>
      <c r="I159" s="27"/>
      <c r="J159" s="24"/>
      <c r="K159" s="27"/>
      <c r="L159" s="24"/>
      <c r="M159" s="27"/>
      <c r="N159" s="24"/>
      <c r="O159" s="27"/>
      <c r="P159" s="24"/>
      <c r="Q159" s="27"/>
      <c r="R159" s="24"/>
      <c r="S159" s="27"/>
      <c r="T159" s="24"/>
      <c r="U159" s="27"/>
      <c r="V159" s="24"/>
      <c r="W159" s="27"/>
      <c r="X159" s="24"/>
      <c r="Y159" s="27"/>
      <c r="Z159" s="24"/>
      <c r="AA159" s="27"/>
      <c r="AB159" s="24"/>
      <c r="AC159" s="27"/>
      <c r="AD159" s="24"/>
      <c r="AE159" s="27"/>
    </row>
    <row r="160" spans="1:31" s="2" customFormat="1">
      <c r="A160"/>
      <c r="B160"/>
      <c r="C160" s="1"/>
      <c r="D160" s="24"/>
      <c r="E160" s="27"/>
      <c r="F160" s="24"/>
      <c r="G160" s="27"/>
      <c r="H160" s="24"/>
      <c r="I160" s="27"/>
      <c r="J160" s="24"/>
      <c r="K160" s="27"/>
      <c r="L160" s="24"/>
      <c r="M160" s="27"/>
      <c r="N160" s="24"/>
      <c r="O160" s="27"/>
      <c r="P160" s="24"/>
      <c r="Q160" s="27"/>
      <c r="R160" s="24"/>
      <c r="S160" s="27"/>
      <c r="T160" s="24"/>
      <c r="U160" s="27"/>
      <c r="V160" s="24"/>
      <c r="W160" s="27"/>
      <c r="X160" s="24"/>
      <c r="Y160" s="27"/>
      <c r="Z160" s="24"/>
      <c r="AA160" s="27"/>
      <c r="AB160" s="24"/>
      <c r="AC160" s="27"/>
      <c r="AD160" s="24"/>
      <c r="AE160" s="27"/>
    </row>
    <row r="161" spans="1:31" s="2" customFormat="1">
      <c r="A161"/>
      <c r="B161"/>
      <c r="C161" s="1"/>
      <c r="D161" s="24"/>
      <c r="E161" s="27"/>
      <c r="F161" s="24"/>
      <c r="G161" s="27"/>
      <c r="H161" s="24"/>
      <c r="I161" s="27"/>
      <c r="J161" s="24"/>
      <c r="K161" s="27"/>
      <c r="L161" s="24"/>
      <c r="M161" s="27"/>
      <c r="N161" s="24"/>
      <c r="O161" s="27"/>
      <c r="P161" s="24"/>
      <c r="Q161" s="27"/>
      <c r="R161" s="24"/>
      <c r="S161" s="27"/>
      <c r="T161" s="24"/>
      <c r="U161" s="27"/>
      <c r="V161" s="24"/>
      <c r="W161" s="27"/>
      <c r="X161" s="24"/>
      <c r="Y161" s="27"/>
      <c r="Z161" s="24"/>
      <c r="AA161" s="27"/>
      <c r="AB161" s="24"/>
      <c r="AC161" s="27"/>
      <c r="AD161" s="24"/>
      <c r="AE161" s="27"/>
    </row>
    <row r="162" spans="1:31" s="2" customFormat="1">
      <c r="A162"/>
      <c r="B162"/>
      <c r="C162" s="1"/>
      <c r="D162" s="24"/>
      <c r="E162" s="27"/>
      <c r="F162" s="24"/>
      <c r="G162" s="27"/>
      <c r="H162" s="24"/>
      <c r="I162" s="27"/>
      <c r="J162" s="24"/>
      <c r="K162" s="27"/>
      <c r="L162" s="24"/>
      <c r="M162" s="27"/>
      <c r="N162" s="24"/>
      <c r="O162" s="27"/>
      <c r="P162" s="24"/>
      <c r="Q162" s="27"/>
      <c r="R162" s="24"/>
      <c r="S162" s="27"/>
      <c r="T162" s="24"/>
      <c r="U162" s="27"/>
      <c r="V162" s="24"/>
      <c r="W162" s="27"/>
      <c r="X162" s="24"/>
      <c r="Y162" s="27"/>
      <c r="Z162" s="24"/>
      <c r="AA162" s="27"/>
      <c r="AB162" s="24"/>
      <c r="AC162" s="27"/>
      <c r="AD162" s="24"/>
      <c r="AE162" s="27"/>
    </row>
    <row r="163" spans="1:31" s="2" customFormat="1">
      <c r="A163"/>
      <c r="B163"/>
      <c r="C163" s="1"/>
      <c r="D163" s="24"/>
      <c r="E163" s="27"/>
      <c r="F163" s="24"/>
      <c r="G163" s="27"/>
      <c r="H163" s="24"/>
      <c r="I163" s="27"/>
      <c r="J163" s="24"/>
      <c r="K163" s="27"/>
      <c r="L163" s="24"/>
      <c r="M163" s="27"/>
      <c r="N163" s="24"/>
      <c r="O163" s="27"/>
      <c r="P163" s="24"/>
      <c r="Q163" s="27"/>
      <c r="R163" s="24"/>
      <c r="S163" s="27"/>
      <c r="T163" s="24"/>
      <c r="U163" s="27"/>
      <c r="V163" s="24"/>
      <c r="W163" s="27"/>
      <c r="X163" s="24"/>
      <c r="Y163" s="27"/>
      <c r="Z163" s="24"/>
      <c r="AA163" s="27"/>
      <c r="AB163" s="24"/>
      <c r="AC163" s="27"/>
      <c r="AD163" s="24"/>
      <c r="AE163" s="27"/>
    </row>
    <row r="164" spans="1:31" s="2" customFormat="1">
      <c r="A164"/>
      <c r="B164"/>
      <c r="C164" s="1"/>
      <c r="D164" s="24"/>
      <c r="E164" s="27"/>
      <c r="F164" s="24"/>
      <c r="G164" s="27"/>
      <c r="H164" s="24"/>
      <c r="I164" s="27"/>
      <c r="J164" s="24"/>
      <c r="K164" s="27"/>
      <c r="L164" s="24"/>
      <c r="M164" s="27"/>
      <c r="N164" s="24"/>
      <c r="O164" s="27"/>
      <c r="P164" s="24"/>
      <c r="Q164" s="27"/>
      <c r="R164" s="24"/>
      <c r="S164" s="27"/>
      <c r="T164" s="24"/>
      <c r="U164" s="27"/>
      <c r="V164" s="24"/>
      <c r="W164" s="27"/>
      <c r="X164" s="24"/>
      <c r="Y164" s="27"/>
      <c r="Z164" s="24"/>
      <c r="AA164" s="27"/>
      <c r="AB164" s="24"/>
      <c r="AC164" s="27"/>
      <c r="AD164" s="24"/>
      <c r="AE164" s="27"/>
    </row>
    <row r="165" spans="1:31" s="2" customFormat="1">
      <c r="A165"/>
      <c r="B165"/>
      <c r="C165" s="1"/>
      <c r="D165" s="24"/>
      <c r="E165" s="27"/>
      <c r="F165" s="24"/>
      <c r="G165" s="27"/>
      <c r="H165" s="24"/>
      <c r="I165" s="27"/>
      <c r="J165" s="24"/>
      <c r="K165" s="27"/>
      <c r="L165" s="24"/>
      <c r="M165" s="27"/>
      <c r="N165" s="24"/>
      <c r="O165" s="27"/>
      <c r="P165" s="24"/>
      <c r="Q165" s="27"/>
      <c r="R165" s="24"/>
      <c r="S165" s="27"/>
      <c r="T165" s="24"/>
      <c r="U165" s="27"/>
      <c r="V165" s="24"/>
      <c r="W165" s="27"/>
      <c r="X165" s="24"/>
      <c r="Y165" s="27"/>
      <c r="Z165" s="24"/>
      <c r="AA165" s="27"/>
      <c r="AB165" s="24"/>
      <c r="AC165" s="27"/>
      <c r="AD165" s="24"/>
      <c r="AE165" s="27"/>
    </row>
    <row r="166" spans="1:31" s="2" customFormat="1">
      <c r="A166"/>
      <c r="B166"/>
      <c r="C166" s="1"/>
      <c r="D166" s="24"/>
      <c r="E166" s="27"/>
      <c r="F166" s="24"/>
      <c r="G166" s="27"/>
      <c r="H166" s="24"/>
      <c r="I166" s="27"/>
      <c r="J166" s="24"/>
      <c r="K166" s="27"/>
      <c r="L166" s="24"/>
      <c r="M166" s="27"/>
      <c r="N166" s="24"/>
      <c r="O166" s="27"/>
      <c r="P166" s="24"/>
      <c r="Q166" s="27"/>
      <c r="R166" s="24"/>
      <c r="S166" s="27"/>
      <c r="T166" s="24"/>
      <c r="U166" s="27"/>
      <c r="V166" s="24"/>
      <c r="W166" s="27"/>
      <c r="X166" s="24"/>
      <c r="Y166" s="27"/>
      <c r="Z166" s="24"/>
      <c r="AA166" s="27"/>
      <c r="AB166" s="24"/>
      <c r="AC166" s="27"/>
      <c r="AD166" s="24"/>
      <c r="AE166" s="27"/>
    </row>
    <row r="167" spans="1:31" s="2" customFormat="1">
      <c r="A167"/>
      <c r="B167"/>
      <c r="C167" s="1"/>
      <c r="D167" s="24"/>
      <c r="E167" s="27"/>
      <c r="F167" s="24"/>
      <c r="G167" s="27"/>
      <c r="H167" s="24"/>
      <c r="I167" s="27"/>
      <c r="J167" s="24"/>
      <c r="K167" s="27"/>
      <c r="L167" s="24"/>
      <c r="M167" s="27"/>
      <c r="N167" s="24"/>
      <c r="O167" s="27"/>
      <c r="P167" s="24"/>
      <c r="Q167" s="27"/>
      <c r="R167" s="24"/>
      <c r="S167" s="27"/>
      <c r="T167" s="24"/>
      <c r="U167" s="27"/>
      <c r="V167" s="24"/>
      <c r="W167" s="27"/>
      <c r="X167" s="24"/>
      <c r="Y167" s="27"/>
      <c r="Z167" s="24"/>
      <c r="AA167" s="27"/>
      <c r="AB167" s="24"/>
      <c r="AC167" s="27"/>
      <c r="AD167" s="24"/>
      <c r="AE167" s="27"/>
    </row>
    <row r="168" spans="1:31" s="2" customFormat="1">
      <c r="A168"/>
      <c r="B168"/>
      <c r="C168" s="1"/>
      <c r="D168" s="24"/>
      <c r="E168" s="27"/>
      <c r="F168" s="24"/>
      <c r="G168" s="27"/>
      <c r="H168" s="24"/>
      <c r="I168" s="27"/>
      <c r="J168" s="24"/>
      <c r="K168" s="27"/>
      <c r="L168" s="24"/>
      <c r="M168" s="27"/>
      <c r="N168" s="24"/>
      <c r="O168" s="27"/>
      <c r="P168" s="24"/>
      <c r="Q168" s="27"/>
      <c r="R168" s="24"/>
      <c r="S168" s="27"/>
      <c r="T168" s="24"/>
      <c r="U168" s="27"/>
      <c r="V168" s="24"/>
      <c r="W168" s="27"/>
      <c r="X168" s="24"/>
      <c r="Y168" s="27"/>
      <c r="Z168" s="24"/>
      <c r="AA168" s="27"/>
      <c r="AB168" s="24"/>
      <c r="AC168" s="27"/>
      <c r="AD168" s="24"/>
      <c r="AE168" s="27"/>
    </row>
    <row r="169" spans="1:31" s="2" customFormat="1">
      <c r="A169"/>
      <c r="B169"/>
      <c r="C169" s="1"/>
      <c r="D169" s="24"/>
      <c r="E169" s="27"/>
      <c r="F169" s="24"/>
      <c r="G169" s="27"/>
      <c r="H169" s="24"/>
      <c r="I169" s="27"/>
      <c r="J169" s="24"/>
      <c r="K169" s="27"/>
      <c r="L169" s="24"/>
      <c r="M169" s="27"/>
      <c r="N169" s="24"/>
      <c r="O169" s="27"/>
      <c r="P169" s="24"/>
      <c r="Q169" s="27"/>
      <c r="R169" s="24"/>
      <c r="S169" s="27"/>
      <c r="T169" s="24"/>
      <c r="U169" s="27"/>
      <c r="V169" s="24"/>
      <c r="W169" s="27"/>
      <c r="X169" s="24"/>
      <c r="Y169" s="27"/>
      <c r="Z169" s="24"/>
      <c r="AA169" s="27"/>
      <c r="AB169" s="24"/>
      <c r="AC169" s="27"/>
      <c r="AD169" s="24"/>
      <c r="AE169" s="27"/>
    </row>
    <row r="170" spans="1:31" s="2" customFormat="1">
      <c r="A170"/>
      <c r="B170"/>
      <c r="C170" s="1"/>
      <c r="D170" s="24"/>
      <c r="E170" s="27"/>
      <c r="F170" s="24"/>
      <c r="G170" s="27"/>
      <c r="H170" s="24"/>
      <c r="I170" s="27"/>
      <c r="J170" s="24"/>
      <c r="K170" s="27"/>
      <c r="L170" s="24"/>
      <c r="M170" s="27"/>
      <c r="N170" s="24"/>
      <c r="O170" s="27"/>
      <c r="P170" s="24"/>
      <c r="Q170" s="27"/>
      <c r="R170" s="24"/>
      <c r="S170" s="27"/>
      <c r="T170" s="24"/>
      <c r="U170" s="27"/>
      <c r="V170" s="24"/>
      <c r="W170" s="27"/>
      <c r="X170" s="24"/>
      <c r="Y170" s="27"/>
      <c r="Z170" s="24"/>
      <c r="AA170" s="27"/>
      <c r="AB170" s="24"/>
      <c r="AC170" s="27"/>
      <c r="AD170" s="24"/>
      <c r="AE170" s="27"/>
    </row>
    <row r="171" spans="1:31" s="2" customFormat="1">
      <c r="A171"/>
      <c r="B171"/>
      <c r="C171" s="1"/>
      <c r="D171" s="24"/>
      <c r="E171" s="27"/>
      <c r="F171" s="24"/>
      <c r="G171" s="27"/>
      <c r="H171" s="24"/>
      <c r="I171" s="27"/>
      <c r="J171" s="24"/>
      <c r="K171" s="27"/>
      <c r="L171" s="24"/>
      <c r="M171" s="27"/>
      <c r="N171" s="24"/>
      <c r="O171" s="27"/>
      <c r="P171" s="24"/>
      <c r="Q171" s="27"/>
      <c r="R171" s="24"/>
      <c r="S171" s="27"/>
      <c r="T171" s="24"/>
      <c r="U171" s="27"/>
      <c r="V171" s="24"/>
      <c r="W171" s="27"/>
      <c r="X171" s="24"/>
      <c r="Y171" s="27"/>
      <c r="Z171" s="24"/>
      <c r="AA171" s="27"/>
      <c r="AB171" s="24"/>
      <c r="AC171" s="27"/>
      <c r="AD171" s="24"/>
      <c r="AE171" s="27"/>
    </row>
    <row r="172" spans="1:31" s="2" customFormat="1">
      <c r="A172"/>
      <c r="B172"/>
      <c r="C172" s="1"/>
      <c r="D172" s="24"/>
      <c r="E172" s="27"/>
      <c r="F172" s="24"/>
      <c r="G172" s="27"/>
      <c r="H172" s="24"/>
      <c r="I172" s="27"/>
      <c r="J172" s="24"/>
      <c r="K172" s="27"/>
      <c r="L172" s="24"/>
      <c r="M172" s="27"/>
      <c r="N172" s="24"/>
      <c r="O172" s="27"/>
      <c r="P172" s="24"/>
      <c r="Q172" s="27"/>
      <c r="R172" s="24"/>
      <c r="S172" s="27"/>
      <c r="T172" s="24"/>
      <c r="U172" s="27"/>
      <c r="V172" s="24"/>
      <c r="W172" s="27"/>
      <c r="X172" s="24"/>
      <c r="Y172" s="27"/>
      <c r="Z172" s="24"/>
      <c r="AA172" s="27"/>
      <c r="AB172" s="24"/>
      <c r="AC172" s="27"/>
      <c r="AD172" s="24"/>
      <c r="AE172" s="27"/>
    </row>
    <row r="173" spans="1:31" s="2" customFormat="1">
      <c r="A173"/>
      <c r="B173"/>
      <c r="C173" s="1"/>
      <c r="D173" s="24"/>
      <c r="E173" s="27"/>
      <c r="F173" s="24"/>
      <c r="G173" s="27"/>
      <c r="H173" s="24"/>
      <c r="I173" s="27"/>
      <c r="J173" s="24"/>
      <c r="K173" s="27"/>
      <c r="L173" s="24"/>
      <c r="M173" s="27"/>
      <c r="N173" s="24"/>
      <c r="O173" s="27"/>
      <c r="P173" s="24"/>
      <c r="Q173" s="27"/>
      <c r="R173" s="24"/>
      <c r="S173" s="27"/>
      <c r="T173" s="24"/>
      <c r="U173" s="27"/>
      <c r="V173" s="24"/>
      <c r="W173" s="27"/>
      <c r="X173" s="24"/>
      <c r="Y173" s="27"/>
      <c r="Z173" s="24"/>
      <c r="AA173" s="27"/>
      <c r="AB173" s="24"/>
      <c r="AC173" s="27"/>
      <c r="AD173" s="24"/>
      <c r="AE173" s="27"/>
    </row>
    <row r="174" spans="1:31" s="2" customFormat="1">
      <c r="A174"/>
      <c r="B174"/>
      <c r="C174" s="1"/>
      <c r="D174" s="24"/>
      <c r="E174" s="27"/>
      <c r="F174" s="24"/>
      <c r="G174" s="27"/>
      <c r="H174" s="24"/>
      <c r="I174" s="27"/>
      <c r="J174" s="24"/>
      <c r="K174" s="27"/>
      <c r="L174" s="24"/>
      <c r="M174" s="27"/>
      <c r="N174" s="24"/>
      <c r="O174" s="27"/>
      <c r="P174" s="24"/>
      <c r="Q174" s="27"/>
      <c r="R174" s="24"/>
      <c r="S174" s="27"/>
      <c r="T174" s="24"/>
      <c r="U174" s="27"/>
      <c r="V174" s="24"/>
      <c r="W174" s="27"/>
      <c r="X174" s="24"/>
      <c r="Y174" s="27"/>
      <c r="Z174" s="24"/>
      <c r="AA174" s="27"/>
      <c r="AB174" s="24"/>
      <c r="AC174" s="27"/>
      <c r="AD174" s="24"/>
      <c r="AE174" s="27"/>
    </row>
    <row r="175" spans="1:31" s="2" customFormat="1">
      <c r="A175"/>
      <c r="B175"/>
      <c r="C175" s="1"/>
      <c r="D175" s="24"/>
      <c r="E175" s="27"/>
      <c r="F175" s="24"/>
      <c r="G175" s="27"/>
      <c r="H175" s="24"/>
      <c r="I175" s="27"/>
      <c r="J175" s="24"/>
      <c r="K175" s="27"/>
      <c r="L175" s="24"/>
      <c r="M175" s="27"/>
      <c r="N175" s="24"/>
      <c r="O175" s="27"/>
      <c r="P175" s="24"/>
      <c r="Q175" s="27"/>
      <c r="R175" s="24"/>
      <c r="S175" s="27"/>
      <c r="T175" s="24"/>
      <c r="U175" s="27"/>
      <c r="V175" s="24"/>
      <c r="W175" s="27"/>
      <c r="X175" s="24"/>
      <c r="Y175" s="27"/>
      <c r="Z175" s="24"/>
      <c r="AA175" s="27"/>
      <c r="AB175" s="24"/>
      <c r="AC175" s="27"/>
      <c r="AD175" s="24"/>
      <c r="AE175" s="27"/>
    </row>
    <row r="176" spans="1:31" s="2" customFormat="1">
      <c r="A176"/>
      <c r="B176"/>
      <c r="C176" s="1"/>
      <c r="D176" s="24"/>
      <c r="E176" s="27"/>
      <c r="F176" s="24"/>
      <c r="G176" s="27"/>
      <c r="H176" s="24"/>
      <c r="I176" s="27"/>
      <c r="J176" s="24"/>
      <c r="K176" s="27"/>
      <c r="L176" s="24"/>
      <c r="M176" s="27"/>
      <c r="N176" s="24"/>
      <c r="O176" s="27"/>
      <c r="P176" s="24"/>
      <c r="Q176" s="27"/>
      <c r="R176" s="24"/>
      <c r="S176" s="27"/>
      <c r="T176" s="24"/>
      <c r="U176" s="27"/>
      <c r="V176" s="24"/>
      <c r="W176" s="27"/>
      <c r="X176" s="24"/>
      <c r="Y176" s="27"/>
      <c r="Z176" s="24"/>
      <c r="AA176" s="27"/>
      <c r="AB176" s="24"/>
      <c r="AC176" s="27"/>
      <c r="AD176" s="24"/>
      <c r="AE176" s="27"/>
    </row>
    <row r="177" spans="1:31" s="2" customFormat="1">
      <c r="A177"/>
      <c r="B177"/>
      <c r="C177" s="1"/>
      <c r="D177" s="24"/>
      <c r="E177" s="27"/>
      <c r="F177" s="24"/>
      <c r="G177" s="27"/>
      <c r="H177" s="24"/>
      <c r="I177" s="27"/>
      <c r="J177" s="24"/>
      <c r="K177" s="27"/>
      <c r="L177" s="24"/>
      <c r="M177" s="27"/>
      <c r="N177" s="24"/>
      <c r="O177" s="27"/>
      <c r="P177" s="24"/>
      <c r="Q177" s="27"/>
      <c r="R177" s="24"/>
      <c r="S177" s="27"/>
      <c r="T177" s="24"/>
      <c r="U177" s="27"/>
      <c r="V177" s="24"/>
      <c r="W177" s="27"/>
      <c r="X177" s="24"/>
      <c r="Y177" s="27"/>
      <c r="Z177" s="24"/>
      <c r="AA177" s="27"/>
      <c r="AB177" s="24"/>
      <c r="AC177" s="27"/>
      <c r="AD177" s="24"/>
      <c r="AE177" s="27"/>
    </row>
    <row r="178" spans="1:31" s="2" customFormat="1">
      <c r="A178"/>
      <c r="B178"/>
      <c r="C178" s="1"/>
      <c r="D178" s="24"/>
      <c r="E178" s="27"/>
      <c r="F178" s="24"/>
      <c r="G178" s="27"/>
      <c r="H178" s="24"/>
      <c r="I178" s="27"/>
      <c r="J178" s="24"/>
      <c r="K178" s="27"/>
      <c r="L178" s="24"/>
      <c r="M178" s="27"/>
      <c r="N178" s="24"/>
      <c r="O178" s="27"/>
      <c r="P178" s="24"/>
      <c r="Q178" s="27"/>
      <c r="R178" s="24"/>
      <c r="S178" s="27"/>
      <c r="T178" s="24"/>
      <c r="U178" s="27"/>
      <c r="V178" s="24"/>
      <c r="W178" s="27"/>
      <c r="X178" s="24"/>
      <c r="Y178" s="27"/>
      <c r="Z178" s="24"/>
      <c r="AA178" s="27"/>
      <c r="AB178" s="24"/>
      <c r="AC178" s="27"/>
      <c r="AD178" s="24"/>
      <c r="AE178" s="27"/>
    </row>
    <row r="179" spans="1:31" s="2" customFormat="1">
      <c r="A179"/>
      <c r="B179"/>
      <c r="C179" s="1"/>
      <c r="D179" s="24"/>
      <c r="E179" s="27"/>
      <c r="F179" s="24"/>
      <c r="G179" s="27"/>
      <c r="H179" s="24"/>
      <c r="I179" s="27"/>
      <c r="J179" s="24"/>
      <c r="K179" s="27"/>
      <c r="L179" s="24"/>
      <c r="M179" s="27"/>
      <c r="N179" s="24"/>
      <c r="O179" s="27"/>
      <c r="P179" s="24"/>
      <c r="Q179" s="27"/>
      <c r="R179" s="24"/>
      <c r="S179" s="27"/>
      <c r="T179" s="24"/>
      <c r="U179" s="27"/>
      <c r="V179" s="24"/>
      <c r="W179" s="27"/>
      <c r="X179" s="24"/>
      <c r="Y179" s="27"/>
      <c r="Z179" s="24"/>
      <c r="AA179" s="27"/>
      <c r="AB179" s="24"/>
      <c r="AC179" s="27"/>
      <c r="AD179" s="24"/>
      <c r="AE179" s="27"/>
    </row>
    <row r="180" spans="1:31" s="2" customFormat="1">
      <c r="A180"/>
      <c r="B180"/>
      <c r="C180" s="1"/>
      <c r="D180" s="24"/>
      <c r="E180" s="27"/>
      <c r="F180" s="24"/>
      <c r="G180" s="27"/>
      <c r="H180" s="24"/>
      <c r="I180" s="27"/>
      <c r="J180" s="24"/>
      <c r="K180" s="27"/>
      <c r="L180" s="24"/>
      <c r="M180" s="27"/>
      <c r="N180" s="24"/>
      <c r="O180" s="27"/>
      <c r="P180" s="24"/>
      <c r="Q180" s="27"/>
      <c r="R180" s="24"/>
      <c r="S180" s="27"/>
      <c r="T180" s="24"/>
      <c r="U180" s="27"/>
      <c r="V180" s="24"/>
      <c r="W180" s="27"/>
      <c r="X180" s="24"/>
      <c r="Y180" s="27"/>
      <c r="Z180" s="24"/>
      <c r="AA180" s="27"/>
      <c r="AB180" s="24"/>
      <c r="AC180" s="27"/>
      <c r="AD180" s="24"/>
      <c r="AE180" s="27"/>
    </row>
    <row r="181" spans="1:31" s="2" customFormat="1">
      <c r="A181"/>
      <c r="B181"/>
      <c r="C181" s="1"/>
      <c r="D181" s="24"/>
      <c r="E181" s="27"/>
      <c r="F181" s="24"/>
      <c r="G181" s="27"/>
      <c r="H181" s="24"/>
      <c r="I181" s="27"/>
      <c r="J181" s="24"/>
      <c r="K181" s="27"/>
      <c r="L181" s="24"/>
      <c r="M181" s="27"/>
      <c r="N181" s="24"/>
      <c r="O181" s="27"/>
      <c r="P181" s="24"/>
      <c r="Q181" s="27"/>
      <c r="R181" s="24"/>
      <c r="S181" s="27"/>
      <c r="T181" s="24"/>
      <c r="U181" s="27"/>
      <c r="V181" s="24"/>
      <c r="W181" s="27"/>
      <c r="X181" s="24"/>
      <c r="Y181" s="27"/>
      <c r="Z181" s="24"/>
      <c r="AA181" s="27"/>
      <c r="AB181" s="24"/>
      <c r="AC181" s="27"/>
      <c r="AD181" s="24"/>
      <c r="AE181" s="27"/>
    </row>
    <row r="182" spans="1:31" s="2" customFormat="1">
      <c r="A182"/>
      <c r="B182"/>
      <c r="C182" s="1"/>
      <c r="D182" s="24"/>
      <c r="E182" s="27"/>
      <c r="F182" s="24"/>
      <c r="G182" s="27"/>
      <c r="H182" s="24"/>
      <c r="I182" s="27"/>
      <c r="J182" s="24"/>
      <c r="K182" s="27"/>
      <c r="L182" s="24"/>
      <c r="M182" s="27"/>
      <c r="N182" s="24"/>
      <c r="O182" s="27"/>
      <c r="P182" s="24"/>
      <c r="Q182" s="27"/>
      <c r="R182" s="24"/>
      <c r="S182" s="27"/>
      <c r="T182" s="24"/>
      <c r="U182" s="27"/>
      <c r="V182" s="24"/>
      <c r="W182" s="27"/>
      <c r="X182" s="24"/>
      <c r="Y182" s="27"/>
      <c r="Z182" s="24"/>
      <c r="AA182" s="27"/>
      <c r="AB182" s="24"/>
      <c r="AC182" s="27"/>
      <c r="AD182" s="24"/>
      <c r="AE182" s="27"/>
    </row>
    <row r="183" spans="1:31" s="2" customFormat="1">
      <c r="A183"/>
      <c r="B183"/>
      <c r="C183" s="1"/>
      <c r="D183" s="24"/>
      <c r="E183" s="27"/>
      <c r="F183" s="24"/>
      <c r="G183" s="27"/>
      <c r="H183" s="24"/>
      <c r="I183" s="27"/>
      <c r="J183" s="24"/>
      <c r="K183" s="27"/>
      <c r="L183" s="24"/>
      <c r="M183" s="27"/>
      <c r="N183" s="24"/>
      <c r="O183" s="27"/>
      <c r="P183" s="24"/>
      <c r="Q183" s="27"/>
      <c r="R183" s="24"/>
      <c r="S183" s="27"/>
      <c r="T183" s="24"/>
      <c r="U183" s="27"/>
      <c r="V183" s="24"/>
      <c r="W183" s="27"/>
      <c r="X183" s="24"/>
      <c r="Y183" s="27"/>
      <c r="Z183" s="24"/>
      <c r="AA183" s="27"/>
      <c r="AB183" s="24"/>
      <c r="AC183" s="27"/>
      <c r="AD183" s="24"/>
      <c r="AE183" s="27"/>
    </row>
    <row r="184" spans="1:31" s="2" customFormat="1">
      <c r="A184"/>
      <c r="B184"/>
      <c r="C184" s="1"/>
      <c r="D184" s="24"/>
      <c r="E184" s="27"/>
      <c r="F184" s="24"/>
      <c r="G184" s="27"/>
      <c r="H184" s="24"/>
      <c r="I184" s="27"/>
      <c r="J184" s="24"/>
      <c r="K184" s="27"/>
      <c r="L184" s="24"/>
      <c r="M184" s="27"/>
      <c r="N184" s="24"/>
      <c r="O184" s="27"/>
      <c r="P184" s="24"/>
      <c r="Q184" s="27"/>
      <c r="R184" s="24"/>
      <c r="S184" s="27"/>
      <c r="T184" s="24"/>
      <c r="U184" s="27"/>
      <c r="V184" s="24"/>
      <c r="W184" s="27"/>
      <c r="X184" s="24"/>
      <c r="Y184" s="27"/>
      <c r="Z184" s="24"/>
      <c r="AA184" s="27"/>
      <c r="AB184" s="24"/>
      <c r="AC184" s="27"/>
      <c r="AD184" s="24"/>
      <c r="AE184" s="27"/>
    </row>
    <row r="185" spans="1:31" s="2" customFormat="1">
      <c r="A185"/>
      <c r="B185"/>
      <c r="C185" s="1"/>
      <c r="D185" s="24"/>
      <c r="E185" s="27"/>
      <c r="F185" s="24"/>
      <c r="G185" s="27"/>
      <c r="H185" s="24"/>
      <c r="I185" s="27"/>
      <c r="J185" s="24"/>
      <c r="K185" s="27"/>
      <c r="L185" s="24"/>
      <c r="M185" s="27"/>
      <c r="N185" s="24"/>
      <c r="O185" s="27"/>
      <c r="P185" s="24"/>
      <c r="Q185" s="27"/>
      <c r="R185" s="24"/>
      <c r="S185" s="27"/>
      <c r="T185" s="24"/>
      <c r="U185" s="27"/>
      <c r="V185" s="24"/>
      <c r="W185" s="27"/>
      <c r="X185" s="24"/>
      <c r="Y185" s="27"/>
      <c r="Z185" s="24"/>
      <c r="AA185" s="27"/>
      <c r="AB185" s="24"/>
      <c r="AC185" s="27"/>
      <c r="AD185" s="24"/>
      <c r="AE185" s="27"/>
    </row>
    <row r="186" spans="1:31" s="2" customFormat="1">
      <c r="A186"/>
      <c r="B186"/>
      <c r="C186" s="1"/>
      <c r="D186" s="24"/>
      <c r="E186" s="27"/>
      <c r="F186" s="24"/>
      <c r="G186" s="27"/>
      <c r="H186" s="24"/>
      <c r="I186" s="27"/>
      <c r="J186" s="24"/>
      <c r="K186" s="27"/>
      <c r="L186" s="24"/>
      <c r="M186" s="27"/>
      <c r="N186" s="24"/>
      <c r="O186" s="27"/>
      <c r="P186" s="24"/>
      <c r="Q186" s="27"/>
      <c r="R186" s="24"/>
      <c r="S186" s="27"/>
      <c r="T186" s="24"/>
      <c r="U186" s="27"/>
      <c r="V186" s="24"/>
      <c r="W186" s="27"/>
      <c r="X186" s="24"/>
      <c r="Y186" s="27"/>
      <c r="Z186" s="24"/>
      <c r="AA186" s="27"/>
      <c r="AB186" s="24"/>
      <c r="AC186" s="27"/>
      <c r="AD186" s="24"/>
      <c r="AE186" s="27"/>
    </row>
    <row r="187" spans="1:31" s="2" customFormat="1">
      <c r="A187"/>
      <c r="B187"/>
      <c r="C187" s="1"/>
      <c r="D187" s="24"/>
      <c r="E187" s="27"/>
      <c r="F187" s="24"/>
      <c r="G187" s="27"/>
      <c r="H187" s="24"/>
      <c r="I187" s="27"/>
      <c r="J187" s="24"/>
      <c r="K187" s="27"/>
      <c r="L187" s="24"/>
      <c r="M187" s="27"/>
      <c r="N187" s="24"/>
      <c r="O187" s="27"/>
      <c r="P187" s="24"/>
      <c r="Q187" s="27"/>
      <c r="R187" s="24"/>
      <c r="S187" s="27"/>
      <c r="T187" s="24"/>
      <c r="U187" s="27"/>
      <c r="V187" s="24"/>
      <c r="W187" s="27"/>
      <c r="X187" s="24"/>
      <c r="Y187" s="27"/>
      <c r="Z187" s="24"/>
      <c r="AA187" s="27"/>
      <c r="AB187" s="24"/>
      <c r="AC187" s="27"/>
      <c r="AD187" s="24"/>
      <c r="AE187" s="27"/>
    </row>
    <row r="188" spans="1:31" s="2" customFormat="1">
      <c r="A188"/>
      <c r="B188"/>
      <c r="C188" s="1"/>
      <c r="D188" s="24"/>
      <c r="E188" s="27"/>
      <c r="F188" s="24"/>
      <c r="G188" s="27"/>
      <c r="H188" s="24"/>
      <c r="I188" s="27"/>
      <c r="J188" s="24"/>
      <c r="K188" s="27"/>
      <c r="L188" s="24"/>
      <c r="M188" s="27"/>
      <c r="N188" s="24"/>
      <c r="O188" s="27"/>
      <c r="P188" s="24"/>
      <c r="Q188" s="27"/>
      <c r="R188" s="24"/>
      <c r="S188" s="27"/>
      <c r="T188" s="24"/>
      <c r="U188" s="27"/>
      <c r="V188" s="24"/>
      <c r="W188" s="27"/>
      <c r="X188" s="24"/>
      <c r="Y188" s="27"/>
      <c r="Z188" s="24"/>
      <c r="AA188" s="27"/>
      <c r="AB188" s="24"/>
      <c r="AC188" s="27"/>
      <c r="AD188" s="24"/>
      <c r="AE188" s="27"/>
    </row>
    <row r="189" spans="1:31" s="2" customFormat="1">
      <c r="A189"/>
      <c r="B189"/>
      <c r="C189" s="1"/>
      <c r="D189" s="24"/>
      <c r="E189" s="27"/>
      <c r="F189" s="24"/>
      <c r="G189" s="27"/>
      <c r="H189" s="24"/>
      <c r="I189" s="27"/>
      <c r="J189" s="24"/>
      <c r="K189" s="27"/>
      <c r="L189" s="24"/>
      <c r="M189" s="27"/>
      <c r="N189" s="24"/>
      <c r="O189" s="27"/>
      <c r="P189" s="24"/>
      <c r="Q189" s="27"/>
      <c r="R189" s="24"/>
      <c r="S189" s="27"/>
      <c r="T189" s="24"/>
      <c r="U189" s="27"/>
      <c r="V189" s="24"/>
      <c r="W189" s="27"/>
      <c r="X189" s="24"/>
      <c r="Y189" s="27"/>
      <c r="Z189" s="24"/>
      <c r="AA189" s="27"/>
      <c r="AB189" s="24"/>
      <c r="AC189" s="27"/>
      <c r="AD189" s="24"/>
      <c r="AE189" s="27"/>
    </row>
    <row r="190" spans="1:31" s="2" customFormat="1">
      <c r="A190"/>
      <c r="B190"/>
      <c r="C190" s="1"/>
      <c r="D190" s="24"/>
      <c r="E190" s="27"/>
      <c r="F190" s="24"/>
      <c r="G190" s="27"/>
      <c r="H190" s="24"/>
      <c r="I190" s="27"/>
      <c r="J190" s="24"/>
      <c r="K190" s="27"/>
      <c r="L190" s="24"/>
      <c r="M190" s="27"/>
      <c r="N190" s="24"/>
      <c r="O190" s="27"/>
      <c r="P190" s="24"/>
      <c r="Q190" s="27"/>
      <c r="R190" s="24"/>
      <c r="S190" s="27"/>
      <c r="T190" s="24"/>
      <c r="U190" s="27"/>
      <c r="V190" s="24"/>
      <c r="W190" s="27"/>
      <c r="X190" s="24"/>
      <c r="Y190" s="27"/>
      <c r="Z190" s="24"/>
      <c r="AA190" s="27"/>
      <c r="AB190" s="24"/>
      <c r="AC190" s="27"/>
      <c r="AD190" s="24"/>
      <c r="AE190" s="27"/>
    </row>
    <row r="191" spans="1:31" s="2" customFormat="1">
      <c r="A191"/>
      <c r="B191"/>
      <c r="C191" s="1"/>
      <c r="D191" s="24"/>
      <c r="E191" s="27"/>
      <c r="F191" s="24"/>
      <c r="G191" s="27"/>
      <c r="H191" s="24"/>
      <c r="I191" s="27"/>
      <c r="J191" s="24"/>
      <c r="K191" s="27"/>
      <c r="L191" s="24"/>
      <c r="M191" s="27"/>
      <c r="N191" s="24"/>
      <c r="O191" s="27"/>
      <c r="P191" s="24"/>
      <c r="Q191" s="27"/>
      <c r="R191" s="24"/>
      <c r="S191" s="27"/>
      <c r="T191" s="24"/>
      <c r="U191" s="27"/>
      <c r="V191" s="24"/>
      <c r="W191" s="27"/>
      <c r="X191" s="24"/>
      <c r="Y191" s="27"/>
      <c r="Z191" s="24"/>
      <c r="AA191" s="27"/>
      <c r="AB191" s="24"/>
      <c r="AC191" s="27"/>
      <c r="AD191" s="24"/>
      <c r="AE191" s="27"/>
    </row>
    <row r="192" spans="1:31" s="2" customFormat="1">
      <c r="A192"/>
      <c r="B192"/>
      <c r="C192" s="1"/>
      <c r="D192" s="24"/>
      <c r="E192" s="27"/>
      <c r="F192" s="24"/>
      <c r="G192" s="27"/>
      <c r="H192" s="24"/>
      <c r="I192" s="27"/>
      <c r="J192" s="24"/>
      <c r="K192" s="27"/>
      <c r="L192" s="24"/>
      <c r="M192" s="27"/>
      <c r="N192" s="24"/>
      <c r="O192" s="27"/>
      <c r="P192" s="24"/>
      <c r="Q192" s="27"/>
      <c r="R192" s="24"/>
      <c r="S192" s="27"/>
      <c r="T192" s="24"/>
      <c r="U192" s="27"/>
      <c r="V192" s="24"/>
      <c r="W192" s="27"/>
      <c r="X192" s="24"/>
      <c r="Y192" s="27"/>
      <c r="Z192" s="24"/>
      <c r="AA192" s="27"/>
      <c r="AB192" s="24"/>
      <c r="AC192" s="27"/>
      <c r="AD192" s="24"/>
      <c r="AE192" s="27"/>
    </row>
    <row r="193" spans="1:31" s="2" customFormat="1">
      <c r="A193"/>
      <c r="B193"/>
      <c r="C193" s="1"/>
      <c r="D193" s="24"/>
      <c r="E193" s="27"/>
      <c r="F193" s="24"/>
      <c r="G193" s="27"/>
      <c r="H193" s="24"/>
      <c r="I193" s="27"/>
      <c r="J193" s="24"/>
      <c r="K193" s="27"/>
      <c r="L193" s="24"/>
      <c r="M193" s="27"/>
      <c r="N193" s="24"/>
      <c r="O193" s="27"/>
      <c r="P193" s="24"/>
      <c r="Q193" s="27"/>
      <c r="R193" s="24"/>
      <c r="S193" s="27"/>
      <c r="T193" s="24"/>
      <c r="U193" s="27"/>
      <c r="V193" s="24"/>
      <c r="W193" s="27"/>
      <c r="X193" s="24"/>
      <c r="Y193" s="27"/>
      <c r="Z193" s="24"/>
      <c r="AA193" s="27"/>
      <c r="AB193" s="24"/>
      <c r="AC193" s="27"/>
      <c r="AD193" s="24"/>
      <c r="AE193" s="27"/>
    </row>
    <row r="194" spans="1:31" s="2" customFormat="1">
      <c r="A194"/>
      <c r="B194"/>
      <c r="C194" s="1"/>
      <c r="D194" s="24"/>
      <c r="E194" s="27"/>
      <c r="F194" s="24"/>
      <c r="G194" s="27"/>
      <c r="H194" s="24"/>
      <c r="I194" s="27"/>
      <c r="J194" s="24"/>
      <c r="K194" s="27"/>
      <c r="L194" s="24"/>
      <c r="M194" s="27"/>
      <c r="N194" s="24"/>
      <c r="O194" s="27"/>
      <c r="P194" s="24"/>
      <c r="Q194" s="27"/>
      <c r="R194" s="24"/>
      <c r="S194" s="27"/>
      <c r="T194" s="24"/>
      <c r="U194" s="27"/>
      <c r="V194" s="24"/>
      <c r="W194" s="27"/>
      <c r="X194" s="24"/>
      <c r="Y194" s="27"/>
      <c r="Z194" s="24"/>
      <c r="AA194" s="27"/>
      <c r="AB194" s="24"/>
      <c r="AC194" s="27"/>
      <c r="AD194" s="24"/>
      <c r="AE194" s="27"/>
    </row>
    <row r="195" spans="1:31" s="2" customFormat="1">
      <c r="A195"/>
      <c r="B195"/>
      <c r="C195" s="1"/>
      <c r="D195" s="24"/>
      <c r="E195" s="27"/>
      <c r="F195" s="24"/>
      <c r="G195" s="27"/>
      <c r="H195" s="24"/>
      <c r="I195" s="27"/>
      <c r="J195" s="24"/>
      <c r="K195" s="27"/>
      <c r="L195" s="24"/>
      <c r="M195" s="27"/>
      <c r="N195" s="24"/>
      <c r="O195" s="27"/>
      <c r="P195" s="24"/>
      <c r="Q195" s="27"/>
      <c r="R195" s="24"/>
      <c r="S195" s="27"/>
      <c r="T195" s="24"/>
      <c r="U195" s="27"/>
      <c r="V195" s="24"/>
      <c r="W195" s="27"/>
      <c r="X195" s="24"/>
      <c r="Y195" s="27"/>
      <c r="Z195" s="24"/>
      <c r="AA195" s="27"/>
      <c r="AB195" s="24"/>
      <c r="AC195" s="27"/>
      <c r="AD195" s="24"/>
      <c r="AE195" s="27"/>
    </row>
    <row r="196" spans="1:31" s="2" customFormat="1">
      <c r="A196"/>
      <c r="B196"/>
      <c r="C196" s="1"/>
      <c r="D196" s="24"/>
      <c r="E196" s="27"/>
      <c r="F196" s="24"/>
      <c r="G196" s="27"/>
      <c r="H196" s="24"/>
      <c r="I196" s="27"/>
      <c r="J196" s="24"/>
      <c r="K196" s="27"/>
      <c r="L196" s="24"/>
      <c r="M196" s="27"/>
      <c r="N196" s="24"/>
      <c r="O196" s="27"/>
      <c r="P196" s="24"/>
      <c r="Q196" s="27"/>
      <c r="R196" s="24"/>
      <c r="S196" s="27"/>
      <c r="T196" s="24"/>
      <c r="U196" s="27"/>
      <c r="V196" s="24"/>
      <c r="W196" s="27"/>
      <c r="X196" s="24"/>
      <c r="Y196" s="27"/>
      <c r="Z196" s="24"/>
      <c r="AA196" s="27"/>
      <c r="AB196" s="24"/>
      <c r="AC196" s="27"/>
      <c r="AD196" s="24"/>
      <c r="AE196" s="27"/>
    </row>
    <row r="197" spans="1:31" s="2" customFormat="1">
      <c r="A197"/>
      <c r="B197"/>
      <c r="C197" s="1"/>
      <c r="D197" s="24"/>
      <c r="E197" s="27"/>
      <c r="F197" s="24"/>
      <c r="G197" s="27"/>
      <c r="H197" s="24"/>
      <c r="I197" s="27"/>
      <c r="J197" s="24"/>
      <c r="K197" s="27"/>
      <c r="L197" s="24"/>
      <c r="M197" s="27"/>
      <c r="N197" s="24"/>
      <c r="O197" s="27"/>
      <c r="P197" s="24"/>
      <c r="Q197" s="27"/>
      <c r="R197" s="24"/>
      <c r="S197" s="27"/>
      <c r="T197" s="24"/>
      <c r="U197" s="27"/>
      <c r="V197" s="24"/>
      <c r="W197" s="27"/>
      <c r="X197" s="24"/>
      <c r="Y197" s="27"/>
      <c r="Z197" s="24"/>
      <c r="AA197" s="27"/>
      <c r="AB197" s="24"/>
      <c r="AC197" s="27"/>
      <c r="AD197" s="24"/>
      <c r="AE197" s="27"/>
    </row>
    <row r="198" spans="1:31" s="2" customFormat="1">
      <c r="A198"/>
      <c r="B198"/>
      <c r="C198" s="1"/>
      <c r="D198" s="24"/>
      <c r="E198" s="27"/>
      <c r="F198" s="24"/>
      <c r="G198" s="27"/>
      <c r="H198" s="24"/>
      <c r="I198" s="27"/>
      <c r="J198" s="24"/>
      <c r="K198" s="27"/>
      <c r="L198" s="24"/>
      <c r="M198" s="27"/>
      <c r="N198" s="24"/>
      <c r="O198" s="27"/>
      <c r="P198" s="24"/>
      <c r="Q198" s="27"/>
      <c r="R198" s="24"/>
      <c r="S198" s="27"/>
      <c r="T198" s="24"/>
      <c r="U198" s="27"/>
      <c r="V198" s="24"/>
      <c r="W198" s="27"/>
      <c r="X198" s="24"/>
      <c r="Y198" s="27"/>
      <c r="Z198" s="24"/>
      <c r="AA198" s="27"/>
      <c r="AB198" s="24"/>
      <c r="AC198" s="27"/>
      <c r="AD198" s="24"/>
      <c r="AE198" s="27"/>
    </row>
    <row r="199" spans="1:31" s="2" customFormat="1">
      <c r="A199"/>
      <c r="B199"/>
      <c r="C199" s="1"/>
      <c r="D199" s="24"/>
      <c r="E199" s="27"/>
      <c r="F199" s="24"/>
      <c r="G199" s="27"/>
      <c r="H199" s="24"/>
      <c r="I199" s="27"/>
      <c r="J199" s="24"/>
      <c r="K199" s="27"/>
      <c r="L199" s="24"/>
      <c r="M199" s="27"/>
      <c r="N199" s="24"/>
      <c r="O199" s="27"/>
      <c r="P199" s="24"/>
      <c r="Q199" s="27"/>
      <c r="R199" s="24"/>
      <c r="S199" s="27"/>
      <c r="T199" s="24"/>
      <c r="U199" s="27"/>
      <c r="V199" s="24"/>
      <c r="W199" s="27"/>
      <c r="X199" s="24"/>
      <c r="Y199" s="27"/>
      <c r="Z199" s="24"/>
      <c r="AA199" s="27"/>
      <c r="AB199" s="24"/>
      <c r="AC199" s="27"/>
      <c r="AD199" s="24"/>
      <c r="AE199" s="27"/>
    </row>
    <row r="200" spans="1:31" s="2" customFormat="1">
      <c r="A200"/>
      <c r="B200"/>
      <c r="C200" s="1"/>
      <c r="D200" s="24"/>
      <c r="E200" s="27"/>
      <c r="F200" s="24"/>
      <c r="G200" s="27"/>
      <c r="H200" s="24"/>
      <c r="I200" s="27"/>
      <c r="J200" s="24"/>
      <c r="K200" s="27"/>
      <c r="L200" s="24"/>
      <c r="M200" s="27"/>
      <c r="N200" s="24"/>
      <c r="O200" s="27"/>
      <c r="P200" s="24"/>
      <c r="Q200" s="27"/>
      <c r="R200" s="24"/>
      <c r="S200" s="27"/>
      <c r="T200" s="24"/>
      <c r="U200" s="27"/>
      <c r="V200" s="24"/>
      <c r="W200" s="27"/>
      <c r="X200" s="24"/>
      <c r="Y200" s="27"/>
      <c r="Z200" s="24"/>
      <c r="AA200" s="27"/>
      <c r="AB200" s="24"/>
      <c r="AC200" s="27"/>
      <c r="AD200" s="24"/>
      <c r="AE200" s="27"/>
    </row>
    <row r="201" spans="1:31" s="2" customFormat="1">
      <c r="A201"/>
      <c r="B201"/>
      <c r="C201" s="1"/>
      <c r="D201" s="24"/>
      <c r="E201" s="27"/>
      <c r="F201" s="24"/>
      <c r="G201" s="27"/>
      <c r="H201" s="24"/>
      <c r="I201" s="27"/>
      <c r="J201" s="24"/>
      <c r="K201" s="27"/>
      <c r="L201" s="24"/>
      <c r="M201" s="27"/>
      <c r="N201" s="24"/>
      <c r="O201" s="27"/>
      <c r="P201" s="24"/>
      <c r="Q201" s="27"/>
      <c r="R201" s="24"/>
      <c r="S201" s="27"/>
      <c r="T201" s="24"/>
      <c r="U201" s="27"/>
      <c r="V201" s="24"/>
      <c r="W201" s="27"/>
      <c r="X201" s="24"/>
      <c r="Y201" s="27"/>
      <c r="Z201" s="24"/>
      <c r="AA201" s="27"/>
      <c r="AB201" s="24"/>
      <c r="AC201" s="27"/>
      <c r="AD201" s="24"/>
      <c r="AE201" s="27"/>
    </row>
    <row r="202" spans="1:31" s="2" customFormat="1">
      <c r="A202"/>
      <c r="B202"/>
      <c r="C202" s="1"/>
      <c r="D202" s="24"/>
      <c r="E202" s="27"/>
      <c r="F202" s="24"/>
      <c r="G202" s="27"/>
      <c r="H202" s="24"/>
      <c r="I202" s="27"/>
      <c r="J202" s="24"/>
      <c r="K202" s="27"/>
      <c r="L202" s="24"/>
      <c r="M202" s="27"/>
      <c r="N202" s="24"/>
      <c r="O202" s="27"/>
      <c r="P202" s="24"/>
      <c r="Q202" s="27"/>
      <c r="R202" s="24"/>
      <c r="S202" s="27"/>
      <c r="T202" s="24"/>
      <c r="U202" s="27"/>
      <c r="V202" s="24"/>
      <c r="W202" s="27"/>
      <c r="X202" s="24"/>
      <c r="Y202" s="27"/>
      <c r="Z202" s="24"/>
      <c r="AA202" s="27"/>
      <c r="AB202" s="24"/>
      <c r="AC202" s="27"/>
      <c r="AD202" s="24"/>
      <c r="AE202" s="27"/>
    </row>
    <row r="203" spans="1:31" s="2" customFormat="1">
      <c r="A203"/>
      <c r="B203"/>
      <c r="C203" s="1"/>
      <c r="D203" s="24"/>
      <c r="E203" s="27"/>
      <c r="F203" s="24"/>
      <c r="G203" s="27"/>
      <c r="H203" s="24"/>
      <c r="I203" s="27"/>
      <c r="J203" s="24"/>
      <c r="K203" s="27"/>
      <c r="L203" s="24"/>
      <c r="M203" s="27"/>
      <c r="N203" s="24"/>
      <c r="O203" s="27"/>
      <c r="P203" s="24"/>
      <c r="Q203" s="27"/>
      <c r="R203" s="24"/>
      <c r="S203" s="27"/>
      <c r="T203" s="24"/>
      <c r="U203" s="27"/>
      <c r="V203" s="24"/>
      <c r="W203" s="27"/>
      <c r="X203" s="24"/>
      <c r="Y203" s="27"/>
      <c r="Z203" s="24"/>
      <c r="AA203" s="27"/>
      <c r="AB203" s="24"/>
      <c r="AC203" s="27"/>
      <c r="AD203" s="24"/>
      <c r="AE203" s="27"/>
    </row>
    <row r="204" spans="1:31" s="2" customFormat="1">
      <c r="A204"/>
      <c r="B204"/>
      <c r="C204" s="1"/>
      <c r="D204" s="24"/>
      <c r="E204" s="27"/>
      <c r="F204" s="24"/>
      <c r="G204" s="27"/>
      <c r="H204" s="24"/>
      <c r="I204" s="27"/>
      <c r="J204" s="24"/>
      <c r="K204" s="27"/>
      <c r="L204" s="24"/>
      <c r="M204" s="27"/>
      <c r="N204" s="24"/>
      <c r="O204" s="27"/>
      <c r="P204" s="24"/>
      <c r="Q204" s="27"/>
      <c r="R204" s="24"/>
      <c r="S204" s="27"/>
      <c r="T204" s="24"/>
      <c r="U204" s="27"/>
      <c r="V204" s="24"/>
      <c r="W204" s="27"/>
      <c r="X204" s="24"/>
      <c r="Y204" s="27"/>
      <c r="Z204" s="24"/>
      <c r="AA204" s="27"/>
      <c r="AB204" s="24"/>
      <c r="AC204" s="27"/>
      <c r="AD204" s="24"/>
      <c r="AE204" s="27"/>
    </row>
    <row r="205" spans="1:31" s="2" customFormat="1">
      <c r="A205"/>
      <c r="B205"/>
      <c r="C205" s="1"/>
      <c r="D205" s="24"/>
      <c r="E205" s="27"/>
      <c r="F205" s="24"/>
      <c r="G205" s="27"/>
      <c r="H205" s="24"/>
      <c r="I205" s="27"/>
      <c r="J205" s="24"/>
      <c r="K205" s="27"/>
      <c r="L205" s="24"/>
      <c r="M205" s="27"/>
      <c r="N205" s="24"/>
      <c r="O205" s="27"/>
      <c r="P205" s="24"/>
      <c r="Q205" s="27"/>
      <c r="R205" s="24"/>
      <c r="S205" s="27"/>
      <c r="T205" s="24"/>
      <c r="U205" s="27"/>
      <c r="V205" s="24"/>
      <c r="W205" s="27"/>
      <c r="X205" s="24"/>
      <c r="Y205" s="27"/>
      <c r="Z205" s="24"/>
      <c r="AA205" s="27"/>
      <c r="AB205" s="24"/>
      <c r="AC205" s="27"/>
      <c r="AD205" s="24"/>
      <c r="AE205" s="27"/>
    </row>
    <row r="206" spans="1:31" s="2" customFormat="1">
      <c r="A206"/>
      <c r="B206"/>
      <c r="C206" s="1"/>
      <c r="D206" s="24"/>
      <c r="E206" s="27"/>
      <c r="F206" s="24"/>
      <c r="G206" s="27"/>
      <c r="H206" s="24"/>
      <c r="I206" s="27"/>
      <c r="J206" s="24"/>
      <c r="K206" s="27"/>
      <c r="L206" s="24"/>
      <c r="M206" s="27"/>
      <c r="N206" s="24"/>
      <c r="O206" s="27"/>
      <c r="P206" s="24"/>
      <c r="Q206" s="27"/>
      <c r="R206" s="24"/>
      <c r="S206" s="27"/>
      <c r="T206" s="24"/>
      <c r="U206" s="27"/>
      <c r="V206" s="24"/>
      <c r="W206" s="27"/>
      <c r="X206" s="24"/>
      <c r="Y206" s="27"/>
      <c r="Z206" s="24"/>
      <c r="AA206" s="27"/>
      <c r="AB206" s="24"/>
      <c r="AC206" s="27"/>
      <c r="AD206" s="24"/>
      <c r="AE206" s="27"/>
    </row>
    <row r="207" spans="1:31" s="2" customFormat="1">
      <c r="A207"/>
      <c r="B207"/>
      <c r="C207" s="1"/>
      <c r="D207" s="24"/>
      <c r="E207" s="27"/>
      <c r="F207" s="24"/>
      <c r="G207" s="27"/>
      <c r="H207" s="24"/>
      <c r="I207" s="27"/>
      <c r="J207" s="24"/>
      <c r="K207" s="27"/>
      <c r="L207" s="24"/>
      <c r="M207" s="27"/>
      <c r="N207" s="24"/>
      <c r="O207" s="27"/>
      <c r="P207" s="24"/>
      <c r="Q207" s="27"/>
      <c r="R207" s="24"/>
      <c r="S207" s="27"/>
      <c r="T207" s="24"/>
      <c r="U207" s="27"/>
      <c r="V207" s="24"/>
      <c r="W207" s="27"/>
      <c r="X207" s="24"/>
      <c r="Y207" s="27"/>
      <c r="Z207" s="24"/>
      <c r="AA207" s="27"/>
      <c r="AB207" s="24"/>
      <c r="AC207" s="27"/>
      <c r="AD207" s="24"/>
      <c r="AE207" s="27"/>
    </row>
    <row r="208" spans="1:31" s="2" customFormat="1">
      <c r="A208"/>
      <c r="B208"/>
      <c r="C208" s="1"/>
      <c r="D208" s="24"/>
      <c r="E208" s="27"/>
      <c r="F208" s="24"/>
      <c r="G208" s="27"/>
      <c r="H208" s="24"/>
      <c r="I208" s="27"/>
      <c r="J208" s="24"/>
      <c r="K208" s="27"/>
      <c r="L208" s="24"/>
      <c r="M208" s="27"/>
      <c r="N208" s="24"/>
      <c r="O208" s="27"/>
      <c r="P208" s="24"/>
      <c r="Q208" s="27"/>
      <c r="R208" s="24"/>
      <c r="S208" s="27"/>
      <c r="T208" s="24"/>
      <c r="U208" s="27"/>
      <c r="V208" s="24"/>
      <c r="W208" s="27"/>
      <c r="X208" s="24"/>
      <c r="Y208" s="27"/>
      <c r="Z208" s="24"/>
      <c r="AA208" s="27"/>
      <c r="AB208" s="24"/>
      <c r="AC208" s="27"/>
      <c r="AD208" s="24"/>
      <c r="AE208" s="27"/>
    </row>
    <row r="209" spans="1:31" s="2" customFormat="1">
      <c r="A209"/>
      <c r="B209"/>
      <c r="C209" s="1"/>
      <c r="D209" s="24"/>
      <c r="E209" s="27"/>
      <c r="F209" s="24"/>
      <c r="G209" s="27"/>
      <c r="H209" s="24"/>
      <c r="I209" s="27"/>
      <c r="J209" s="24"/>
      <c r="K209" s="27"/>
      <c r="L209" s="24"/>
      <c r="M209" s="27"/>
      <c r="N209" s="24"/>
      <c r="O209" s="27"/>
      <c r="P209" s="24"/>
      <c r="Q209" s="27"/>
      <c r="R209" s="24"/>
      <c r="S209" s="27"/>
      <c r="T209" s="24"/>
      <c r="U209" s="27"/>
      <c r="V209" s="24"/>
      <c r="W209" s="27"/>
      <c r="X209" s="24"/>
      <c r="Y209" s="27"/>
      <c r="Z209" s="24"/>
      <c r="AA209" s="27"/>
      <c r="AB209" s="24"/>
      <c r="AC209" s="27"/>
      <c r="AD209" s="24"/>
      <c r="AE209" s="27"/>
    </row>
    <row r="210" spans="1:31" s="2" customFormat="1">
      <c r="A210"/>
      <c r="B210"/>
      <c r="C210" s="1"/>
      <c r="D210" s="24"/>
      <c r="E210" s="27"/>
      <c r="F210" s="24"/>
      <c r="G210" s="27"/>
      <c r="H210" s="24"/>
      <c r="I210" s="27"/>
      <c r="J210" s="24"/>
      <c r="K210" s="27"/>
      <c r="L210" s="24"/>
      <c r="M210" s="27"/>
      <c r="N210" s="24"/>
      <c r="O210" s="27"/>
      <c r="P210" s="24"/>
      <c r="Q210" s="27"/>
      <c r="R210" s="24"/>
      <c r="S210" s="27"/>
      <c r="T210" s="24"/>
      <c r="U210" s="27"/>
      <c r="V210" s="24"/>
      <c r="W210" s="27"/>
      <c r="X210" s="24"/>
      <c r="Y210" s="27"/>
      <c r="Z210" s="24"/>
      <c r="AA210" s="27"/>
      <c r="AB210" s="24"/>
      <c r="AC210" s="27"/>
      <c r="AD210" s="24"/>
      <c r="AE210" s="27"/>
    </row>
    <row r="211" spans="1:31" s="2" customFormat="1">
      <c r="A211"/>
      <c r="B211"/>
      <c r="C211" s="1"/>
      <c r="D211" s="24"/>
      <c r="E211" s="27"/>
      <c r="F211" s="24"/>
      <c r="G211" s="27"/>
      <c r="H211" s="24"/>
      <c r="I211" s="27"/>
      <c r="J211" s="24"/>
      <c r="K211" s="27"/>
      <c r="L211" s="24"/>
      <c r="M211" s="27"/>
      <c r="N211" s="24"/>
      <c r="O211" s="27"/>
      <c r="P211" s="24"/>
      <c r="Q211" s="27"/>
      <c r="R211" s="24"/>
      <c r="S211" s="27"/>
      <c r="T211" s="24"/>
      <c r="U211" s="27"/>
      <c r="V211" s="24"/>
      <c r="W211" s="27"/>
      <c r="X211" s="24"/>
      <c r="Y211" s="27"/>
      <c r="Z211" s="24"/>
      <c r="AA211" s="27"/>
      <c r="AB211" s="24"/>
      <c r="AC211" s="27"/>
      <c r="AD211" s="24"/>
      <c r="AE211" s="27"/>
    </row>
    <row r="212" spans="1:31" s="2" customFormat="1">
      <c r="A212"/>
      <c r="B212"/>
      <c r="C212" s="1"/>
      <c r="D212" s="24"/>
      <c r="E212" s="27"/>
      <c r="F212" s="24"/>
      <c r="G212" s="27"/>
      <c r="H212" s="24"/>
      <c r="I212" s="27"/>
      <c r="J212" s="24"/>
      <c r="K212" s="27"/>
      <c r="L212" s="24"/>
      <c r="M212" s="27"/>
      <c r="N212" s="24"/>
      <c r="O212" s="27"/>
      <c r="P212" s="24"/>
      <c r="Q212" s="27"/>
      <c r="R212" s="24"/>
      <c r="S212" s="27"/>
      <c r="T212" s="24"/>
      <c r="U212" s="27"/>
      <c r="V212" s="24"/>
      <c r="W212" s="27"/>
      <c r="X212" s="24"/>
      <c r="Y212" s="27"/>
      <c r="Z212" s="24"/>
      <c r="AA212" s="27"/>
      <c r="AB212" s="24"/>
      <c r="AC212" s="27"/>
      <c r="AD212" s="24"/>
      <c r="AE212" s="27"/>
    </row>
    <row r="213" spans="1:31" s="2" customFormat="1">
      <c r="A213"/>
      <c r="B213"/>
      <c r="C213" s="1"/>
      <c r="D213" s="24"/>
      <c r="E213" s="27"/>
      <c r="F213" s="24"/>
      <c r="G213" s="27"/>
      <c r="H213" s="24"/>
      <c r="I213" s="27"/>
      <c r="J213" s="24"/>
      <c r="K213" s="27"/>
      <c r="L213" s="24"/>
      <c r="M213" s="27"/>
      <c r="N213" s="24"/>
      <c r="O213" s="27"/>
      <c r="P213" s="24"/>
      <c r="Q213" s="27"/>
      <c r="R213" s="24"/>
      <c r="S213" s="27"/>
      <c r="T213" s="24"/>
      <c r="U213" s="27"/>
      <c r="V213" s="24"/>
      <c r="W213" s="27"/>
      <c r="X213" s="24"/>
      <c r="Y213" s="27"/>
      <c r="Z213" s="24"/>
      <c r="AA213" s="27"/>
      <c r="AB213" s="24"/>
      <c r="AC213" s="27"/>
      <c r="AD213" s="24"/>
      <c r="AE213" s="27"/>
    </row>
    <row r="214" spans="1:31" s="2" customFormat="1">
      <c r="A214"/>
      <c r="B214"/>
      <c r="C214" s="1"/>
      <c r="D214" s="24"/>
      <c r="E214" s="27"/>
      <c r="F214" s="24"/>
      <c r="G214" s="27"/>
      <c r="H214" s="24"/>
      <c r="I214" s="27"/>
      <c r="J214" s="24"/>
      <c r="K214" s="27"/>
      <c r="L214" s="24"/>
      <c r="M214" s="27"/>
      <c r="N214" s="24"/>
      <c r="O214" s="27"/>
      <c r="P214" s="24"/>
      <c r="Q214" s="27"/>
      <c r="R214" s="24"/>
      <c r="S214" s="27"/>
      <c r="T214" s="24"/>
      <c r="U214" s="27"/>
      <c r="V214" s="24"/>
      <c r="W214" s="27"/>
      <c r="X214" s="24"/>
      <c r="Y214" s="27"/>
      <c r="Z214" s="24"/>
      <c r="AA214" s="27"/>
      <c r="AB214" s="24"/>
      <c r="AC214" s="27"/>
      <c r="AD214" s="24"/>
      <c r="AE214" s="27"/>
    </row>
    <row r="215" spans="1:31" s="2" customFormat="1">
      <c r="A215"/>
      <c r="B215"/>
      <c r="C215" s="1"/>
      <c r="D215" s="24"/>
      <c r="E215" s="27"/>
      <c r="F215" s="24"/>
      <c r="G215" s="27"/>
      <c r="H215" s="24"/>
      <c r="I215" s="27"/>
      <c r="J215" s="24"/>
      <c r="K215" s="27"/>
      <c r="L215" s="24"/>
      <c r="M215" s="27"/>
      <c r="N215" s="24"/>
      <c r="O215" s="27"/>
      <c r="P215" s="24"/>
      <c r="Q215" s="27"/>
      <c r="R215" s="24"/>
      <c r="S215" s="27"/>
      <c r="T215" s="24"/>
      <c r="U215" s="27"/>
      <c r="V215" s="24"/>
      <c r="W215" s="27"/>
      <c r="X215" s="24"/>
      <c r="Y215" s="27"/>
      <c r="Z215" s="24"/>
      <c r="AA215" s="27"/>
      <c r="AB215" s="24"/>
      <c r="AC215" s="27"/>
      <c r="AD215" s="24"/>
      <c r="AE215" s="27"/>
    </row>
    <row r="216" spans="1:31" s="2" customFormat="1">
      <c r="A216"/>
      <c r="B216"/>
      <c r="C216" s="1"/>
      <c r="D216" s="24"/>
      <c r="E216" s="27"/>
      <c r="F216" s="24"/>
      <c r="G216" s="27"/>
      <c r="H216" s="24"/>
      <c r="I216" s="27"/>
      <c r="J216" s="24"/>
      <c r="K216" s="27"/>
      <c r="L216" s="24"/>
      <c r="M216" s="27"/>
      <c r="N216" s="24"/>
      <c r="O216" s="27"/>
      <c r="P216" s="24"/>
      <c r="Q216" s="27"/>
      <c r="R216" s="24"/>
      <c r="S216" s="27"/>
      <c r="T216" s="24"/>
      <c r="U216" s="27"/>
      <c r="V216" s="24"/>
      <c r="W216" s="27"/>
      <c r="X216" s="24"/>
      <c r="Y216" s="27"/>
      <c r="Z216" s="24"/>
      <c r="AA216" s="27"/>
      <c r="AB216" s="24"/>
      <c r="AC216" s="27"/>
      <c r="AD216" s="24"/>
      <c r="AE216" s="27"/>
    </row>
    <row r="217" spans="1:31" s="2" customFormat="1">
      <c r="A217"/>
      <c r="B217"/>
      <c r="C217" s="1"/>
      <c r="D217" s="24"/>
      <c r="E217" s="27"/>
      <c r="F217" s="24"/>
      <c r="G217" s="27"/>
      <c r="H217" s="24"/>
      <c r="I217" s="27"/>
      <c r="J217" s="24"/>
      <c r="K217" s="27"/>
      <c r="L217" s="24"/>
      <c r="M217" s="27"/>
      <c r="N217" s="24"/>
      <c r="O217" s="27"/>
      <c r="P217" s="24"/>
      <c r="Q217" s="27"/>
      <c r="R217" s="24"/>
      <c r="S217" s="27"/>
      <c r="T217" s="24"/>
      <c r="U217" s="27"/>
      <c r="V217" s="24"/>
      <c r="W217" s="27"/>
      <c r="X217" s="24"/>
      <c r="Y217" s="27"/>
      <c r="Z217" s="24"/>
      <c r="AA217" s="27"/>
      <c r="AB217" s="24"/>
      <c r="AC217" s="27"/>
      <c r="AD217" s="24"/>
      <c r="AE217" s="27"/>
    </row>
    <row r="218" spans="1:31" s="2" customFormat="1">
      <c r="A218"/>
      <c r="B218"/>
      <c r="C218" s="1"/>
      <c r="D218" s="24"/>
      <c r="E218" s="27"/>
      <c r="F218" s="24"/>
      <c r="G218" s="27"/>
      <c r="H218" s="24"/>
      <c r="I218" s="27"/>
      <c r="J218" s="24"/>
      <c r="K218" s="27"/>
      <c r="L218" s="24"/>
      <c r="M218" s="27"/>
      <c r="N218" s="24"/>
      <c r="O218" s="27"/>
      <c r="P218" s="24"/>
      <c r="Q218" s="27"/>
      <c r="R218" s="24"/>
      <c r="S218" s="27"/>
      <c r="T218" s="24"/>
      <c r="U218" s="27"/>
      <c r="V218" s="24"/>
      <c r="W218" s="27"/>
      <c r="X218" s="24"/>
      <c r="Y218" s="27"/>
      <c r="Z218" s="24"/>
      <c r="AA218" s="27"/>
      <c r="AB218" s="24"/>
      <c r="AC218" s="27"/>
      <c r="AD218" s="24"/>
      <c r="AE218" s="27"/>
    </row>
    <row r="219" spans="1:31" s="2" customFormat="1">
      <c r="A219"/>
      <c r="B219"/>
      <c r="C219" s="1"/>
      <c r="D219" s="24"/>
      <c r="E219" s="27"/>
      <c r="F219" s="24"/>
      <c r="G219" s="27"/>
      <c r="H219" s="24"/>
      <c r="I219" s="27"/>
      <c r="J219" s="24"/>
      <c r="K219" s="27"/>
      <c r="L219" s="24"/>
      <c r="M219" s="27"/>
      <c r="N219" s="24"/>
      <c r="O219" s="27"/>
      <c r="P219" s="24"/>
      <c r="Q219" s="27"/>
      <c r="R219" s="24"/>
      <c r="S219" s="27"/>
      <c r="T219" s="24"/>
      <c r="U219" s="27"/>
      <c r="V219" s="24"/>
      <c r="W219" s="27"/>
      <c r="X219" s="24"/>
      <c r="Y219" s="27"/>
      <c r="Z219" s="24"/>
      <c r="AA219" s="27"/>
      <c r="AB219" s="24"/>
      <c r="AC219" s="27"/>
      <c r="AD219" s="24"/>
      <c r="AE219" s="27"/>
    </row>
    <row r="220" spans="1:31" s="2" customFormat="1">
      <c r="A220"/>
      <c r="B220"/>
      <c r="C220" s="1"/>
      <c r="D220" s="24"/>
      <c r="E220" s="27"/>
      <c r="F220" s="24"/>
      <c r="G220" s="27"/>
      <c r="H220" s="24"/>
      <c r="I220" s="27"/>
      <c r="J220" s="24"/>
      <c r="K220" s="27"/>
      <c r="L220" s="24"/>
      <c r="M220" s="27"/>
      <c r="N220" s="24"/>
      <c r="O220" s="27"/>
      <c r="P220" s="24"/>
      <c r="Q220" s="27"/>
      <c r="R220" s="24"/>
      <c r="S220" s="27"/>
      <c r="T220" s="24"/>
      <c r="U220" s="27"/>
      <c r="V220" s="24"/>
      <c r="W220" s="27"/>
      <c r="X220" s="24"/>
      <c r="Y220" s="27"/>
      <c r="Z220" s="24"/>
      <c r="AA220" s="27"/>
      <c r="AB220" s="24"/>
      <c r="AC220" s="27"/>
      <c r="AD220" s="24"/>
      <c r="AE220" s="27"/>
    </row>
    <row r="221" spans="1:31" s="2" customFormat="1">
      <c r="A221"/>
      <c r="B221"/>
      <c r="C221" s="1"/>
      <c r="D221" s="24"/>
      <c r="E221" s="27"/>
      <c r="F221" s="24"/>
      <c r="G221" s="27"/>
      <c r="H221" s="24"/>
      <c r="I221" s="27"/>
      <c r="J221" s="24"/>
      <c r="K221" s="27"/>
      <c r="L221" s="24"/>
      <c r="M221" s="27"/>
      <c r="N221" s="24"/>
      <c r="O221" s="27"/>
      <c r="P221" s="24"/>
      <c r="Q221" s="27"/>
      <c r="R221" s="24"/>
      <c r="S221" s="27"/>
      <c r="T221" s="24"/>
      <c r="U221" s="27"/>
      <c r="V221" s="24"/>
      <c r="W221" s="27"/>
      <c r="X221" s="24"/>
      <c r="Y221" s="27"/>
      <c r="Z221" s="24"/>
      <c r="AA221" s="27"/>
      <c r="AB221" s="24"/>
      <c r="AC221" s="27"/>
      <c r="AD221" s="24"/>
      <c r="AE221" s="27"/>
    </row>
    <row r="222" spans="1:31" s="2" customFormat="1">
      <c r="A222"/>
      <c r="B222"/>
      <c r="C222" s="1"/>
      <c r="D222" s="24"/>
      <c r="E222" s="27"/>
      <c r="F222" s="24"/>
      <c r="G222" s="27"/>
      <c r="H222" s="24"/>
      <c r="I222" s="27"/>
      <c r="J222" s="24"/>
      <c r="K222" s="27"/>
      <c r="L222" s="24"/>
      <c r="M222" s="27"/>
      <c r="N222" s="24"/>
      <c r="O222" s="27"/>
      <c r="P222" s="24"/>
      <c r="Q222" s="27"/>
      <c r="R222" s="24"/>
      <c r="S222" s="27"/>
      <c r="T222" s="24"/>
      <c r="U222" s="27"/>
      <c r="V222" s="24"/>
      <c r="W222" s="27"/>
      <c r="X222" s="24"/>
      <c r="Y222" s="27"/>
      <c r="Z222" s="24"/>
      <c r="AA222" s="27"/>
      <c r="AB222" s="24"/>
      <c r="AC222" s="27"/>
      <c r="AD222" s="24"/>
      <c r="AE222" s="27"/>
    </row>
    <row r="223" spans="1:31" s="2" customFormat="1">
      <c r="A223"/>
      <c r="B223"/>
      <c r="C223" s="1"/>
      <c r="D223" s="24"/>
      <c r="E223" s="27"/>
      <c r="F223" s="24"/>
      <c r="G223" s="27"/>
      <c r="H223" s="24"/>
      <c r="I223" s="27"/>
      <c r="J223" s="24"/>
      <c r="K223" s="27"/>
      <c r="L223" s="24"/>
      <c r="M223" s="27"/>
      <c r="N223" s="24"/>
      <c r="O223" s="27"/>
      <c r="P223" s="24"/>
      <c r="Q223" s="27"/>
      <c r="R223" s="24"/>
      <c r="S223" s="27"/>
      <c r="T223" s="24"/>
      <c r="U223" s="27"/>
      <c r="V223" s="24"/>
      <c r="W223" s="27"/>
      <c r="X223" s="24"/>
      <c r="Y223" s="27"/>
      <c r="Z223" s="24"/>
      <c r="AA223" s="27"/>
      <c r="AB223" s="24"/>
      <c r="AC223" s="27"/>
      <c r="AD223" s="24"/>
      <c r="AE223" s="27"/>
    </row>
    <row r="224" spans="1:31" s="2" customFormat="1">
      <c r="A224"/>
      <c r="B224"/>
      <c r="C224" s="1"/>
      <c r="D224" s="24"/>
      <c r="E224" s="27"/>
      <c r="F224" s="24"/>
      <c r="G224" s="27"/>
      <c r="H224" s="24"/>
      <c r="I224" s="27"/>
      <c r="J224" s="24"/>
      <c r="K224" s="27"/>
      <c r="L224" s="24"/>
      <c r="M224" s="27"/>
      <c r="N224" s="24"/>
      <c r="O224" s="27"/>
      <c r="P224" s="24"/>
      <c r="Q224" s="27"/>
      <c r="R224" s="24"/>
      <c r="S224" s="27"/>
      <c r="T224" s="24"/>
      <c r="U224" s="27"/>
      <c r="V224" s="24"/>
      <c r="W224" s="27"/>
      <c r="X224" s="24"/>
      <c r="Y224" s="27"/>
      <c r="Z224" s="24"/>
      <c r="AA224" s="27"/>
      <c r="AB224" s="24"/>
      <c r="AC224" s="27"/>
      <c r="AD224" s="24"/>
      <c r="AE224" s="27"/>
    </row>
    <row r="225" spans="1:31" s="2" customFormat="1">
      <c r="A225"/>
      <c r="B225"/>
      <c r="C225" s="1"/>
      <c r="D225" s="24"/>
      <c r="E225" s="27"/>
      <c r="F225" s="24"/>
      <c r="G225" s="27"/>
      <c r="H225" s="24"/>
      <c r="I225" s="27"/>
      <c r="J225" s="24"/>
      <c r="K225" s="27"/>
      <c r="L225" s="24"/>
      <c r="M225" s="27"/>
      <c r="N225" s="24"/>
      <c r="O225" s="27"/>
      <c r="P225" s="24"/>
      <c r="Q225" s="27"/>
      <c r="R225" s="24"/>
      <c r="S225" s="27"/>
      <c r="T225" s="24"/>
      <c r="U225" s="27"/>
      <c r="V225" s="24"/>
      <c r="W225" s="27"/>
      <c r="X225" s="24"/>
      <c r="Y225" s="27"/>
      <c r="Z225" s="24"/>
      <c r="AA225" s="27"/>
      <c r="AB225" s="24"/>
      <c r="AC225" s="27"/>
      <c r="AD225" s="24"/>
      <c r="AE225" s="27"/>
    </row>
    <row r="226" spans="1:31" s="2" customFormat="1">
      <c r="A226"/>
      <c r="B226"/>
      <c r="C226" s="1"/>
      <c r="D226" s="24"/>
      <c r="E226" s="27"/>
      <c r="F226" s="24"/>
      <c r="G226" s="27"/>
      <c r="H226" s="24"/>
      <c r="I226" s="27"/>
      <c r="J226" s="24"/>
      <c r="K226" s="27"/>
      <c r="L226" s="24"/>
      <c r="M226" s="27"/>
      <c r="N226" s="24"/>
      <c r="O226" s="27"/>
      <c r="P226" s="24"/>
      <c r="Q226" s="27"/>
      <c r="R226" s="24"/>
      <c r="S226" s="27"/>
      <c r="T226" s="24"/>
      <c r="U226" s="27"/>
      <c r="V226" s="24"/>
      <c r="W226" s="27"/>
      <c r="X226" s="24"/>
      <c r="Y226" s="27"/>
      <c r="Z226" s="24"/>
      <c r="AA226" s="27"/>
      <c r="AB226" s="24"/>
      <c r="AC226" s="27"/>
      <c r="AD226" s="24"/>
      <c r="AE226" s="27"/>
    </row>
    <row r="227" spans="1:31" s="2" customFormat="1">
      <c r="A227"/>
      <c r="B227"/>
      <c r="C227" s="1"/>
      <c r="D227" s="24"/>
      <c r="E227" s="27"/>
      <c r="F227" s="24"/>
      <c r="G227" s="27"/>
      <c r="H227" s="24"/>
      <c r="I227" s="27"/>
      <c r="J227" s="24"/>
      <c r="K227" s="27"/>
      <c r="L227" s="24"/>
      <c r="M227" s="27"/>
      <c r="N227" s="24"/>
      <c r="O227" s="27"/>
      <c r="P227" s="24"/>
      <c r="Q227" s="27"/>
      <c r="R227" s="24"/>
      <c r="S227" s="27"/>
      <c r="T227" s="24"/>
      <c r="U227" s="27"/>
      <c r="V227" s="24"/>
      <c r="W227" s="27"/>
      <c r="X227" s="24"/>
      <c r="Y227" s="27"/>
      <c r="Z227" s="24"/>
      <c r="AA227" s="27"/>
      <c r="AB227" s="24"/>
      <c r="AC227" s="27"/>
      <c r="AD227" s="24"/>
      <c r="AE227" s="27"/>
    </row>
    <row r="228" spans="1:31" s="2" customFormat="1">
      <c r="A228"/>
      <c r="B228"/>
      <c r="C228" s="1"/>
      <c r="D228" s="24"/>
      <c r="E228" s="27"/>
      <c r="F228" s="24"/>
      <c r="G228" s="27"/>
      <c r="H228" s="24"/>
      <c r="I228" s="27"/>
      <c r="J228" s="24"/>
      <c r="K228" s="27"/>
      <c r="L228" s="24"/>
      <c r="M228" s="27"/>
      <c r="N228" s="24"/>
      <c r="O228" s="27"/>
      <c r="P228" s="24"/>
      <c r="Q228" s="27"/>
      <c r="R228" s="24"/>
      <c r="S228" s="27"/>
      <c r="T228" s="24"/>
      <c r="U228" s="27"/>
      <c r="V228" s="24"/>
      <c r="W228" s="27"/>
      <c r="X228" s="24"/>
      <c r="Y228" s="27"/>
      <c r="Z228" s="24"/>
      <c r="AA228" s="27"/>
      <c r="AB228" s="24"/>
      <c r="AC228" s="27"/>
      <c r="AD228" s="24"/>
      <c r="AE228" s="27"/>
    </row>
    <row r="229" spans="1:31" s="2" customFormat="1">
      <c r="A229"/>
      <c r="B229"/>
      <c r="C229" s="1"/>
      <c r="D229" s="24"/>
      <c r="E229" s="27"/>
      <c r="F229" s="24"/>
      <c r="G229" s="27"/>
      <c r="H229" s="24"/>
      <c r="I229" s="27"/>
      <c r="J229" s="24"/>
      <c r="K229" s="27"/>
      <c r="L229" s="24"/>
      <c r="M229" s="27"/>
      <c r="N229" s="24"/>
      <c r="O229" s="27"/>
      <c r="P229" s="24"/>
      <c r="Q229" s="27"/>
      <c r="R229" s="24"/>
      <c r="S229" s="27"/>
      <c r="T229" s="24"/>
      <c r="U229" s="27"/>
      <c r="V229" s="24"/>
      <c r="W229" s="27"/>
      <c r="X229" s="24"/>
      <c r="Y229" s="27"/>
      <c r="Z229" s="24"/>
      <c r="AA229" s="27"/>
      <c r="AB229" s="24"/>
      <c r="AC229" s="27"/>
      <c r="AD229" s="24"/>
      <c r="AE229" s="27"/>
    </row>
    <row r="230" spans="1:31" s="2" customFormat="1">
      <c r="A230"/>
      <c r="B230"/>
      <c r="C230" s="1"/>
      <c r="D230" s="24"/>
      <c r="E230" s="27"/>
      <c r="F230" s="24"/>
      <c r="G230" s="27"/>
      <c r="H230" s="24"/>
      <c r="I230" s="27"/>
      <c r="J230" s="24"/>
      <c r="K230" s="27"/>
      <c r="L230" s="24"/>
      <c r="M230" s="27"/>
      <c r="N230" s="24"/>
      <c r="O230" s="27"/>
      <c r="P230" s="24"/>
      <c r="Q230" s="27"/>
      <c r="R230" s="24"/>
      <c r="S230" s="27"/>
      <c r="T230" s="24"/>
      <c r="U230" s="27"/>
      <c r="V230" s="24"/>
      <c r="W230" s="27"/>
      <c r="X230" s="24"/>
      <c r="Y230" s="27"/>
      <c r="Z230" s="24"/>
      <c r="AA230" s="27"/>
      <c r="AB230" s="24"/>
      <c r="AC230" s="27"/>
      <c r="AD230" s="24"/>
      <c r="AE230" s="27"/>
    </row>
    <row r="231" spans="1:31" s="2" customFormat="1">
      <c r="A231"/>
      <c r="B231"/>
      <c r="C231" s="1"/>
      <c r="D231" s="24"/>
      <c r="E231" s="27"/>
      <c r="F231" s="24"/>
      <c r="G231" s="27"/>
      <c r="H231" s="24"/>
      <c r="I231" s="27"/>
      <c r="J231" s="24"/>
      <c r="K231" s="27"/>
      <c r="L231" s="24"/>
      <c r="M231" s="27"/>
      <c r="N231" s="24"/>
      <c r="O231" s="27"/>
      <c r="P231" s="24"/>
      <c r="Q231" s="27"/>
      <c r="R231" s="24"/>
      <c r="S231" s="27"/>
      <c r="T231" s="24"/>
      <c r="U231" s="27"/>
      <c r="V231" s="24"/>
      <c r="W231" s="27"/>
      <c r="X231" s="24"/>
      <c r="Y231" s="27"/>
      <c r="Z231" s="24"/>
      <c r="AA231" s="27"/>
      <c r="AB231" s="24"/>
      <c r="AC231" s="27"/>
      <c r="AD231" s="24"/>
      <c r="AE231" s="27"/>
    </row>
    <row r="232" spans="1:31" s="2" customFormat="1">
      <c r="A232"/>
      <c r="B232"/>
      <c r="C232" s="1"/>
      <c r="D232" s="24"/>
      <c r="E232" s="27"/>
      <c r="F232" s="24"/>
      <c r="G232" s="27"/>
      <c r="H232" s="24"/>
      <c r="I232" s="27"/>
      <c r="J232" s="24"/>
      <c r="K232" s="27"/>
      <c r="L232" s="24"/>
      <c r="M232" s="27"/>
      <c r="N232" s="24"/>
      <c r="O232" s="27"/>
      <c r="P232" s="24"/>
      <c r="Q232" s="27"/>
      <c r="R232" s="24"/>
      <c r="S232" s="27"/>
      <c r="T232" s="24"/>
      <c r="U232" s="27"/>
      <c r="V232" s="24"/>
      <c r="W232" s="27"/>
      <c r="X232" s="24"/>
      <c r="Y232" s="27"/>
      <c r="Z232" s="24"/>
      <c r="AA232" s="27"/>
      <c r="AB232" s="24"/>
      <c r="AC232" s="27"/>
      <c r="AD232" s="24"/>
      <c r="AE232" s="27"/>
    </row>
    <row r="233" spans="1:31" s="2" customFormat="1">
      <c r="A233"/>
      <c r="B233"/>
      <c r="C233" s="1"/>
      <c r="D233" s="24"/>
      <c r="E233" s="27"/>
      <c r="F233" s="24"/>
      <c r="G233" s="27"/>
      <c r="H233" s="24"/>
      <c r="I233" s="27"/>
      <c r="J233" s="24"/>
      <c r="K233" s="27"/>
      <c r="L233" s="24"/>
      <c r="M233" s="27"/>
      <c r="N233" s="24"/>
      <c r="O233" s="27"/>
      <c r="P233" s="24"/>
      <c r="Q233" s="27"/>
      <c r="R233" s="24"/>
      <c r="S233" s="27"/>
      <c r="T233" s="24"/>
      <c r="U233" s="27"/>
      <c r="V233" s="24"/>
      <c r="W233" s="27"/>
      <c r="X233" s="24"/>
      <c r="Y233" s="27"/>
      <c r="Z233" s="24"/>
      <c r="AA233" s="27"/>
      <c r="AB233" s="24"/>
      <c r="AC233" s="27"/>
      <c r="AD233" s="24"/>
      <c r="AE233" s="27"/>
    </row>
    <row r="234" spans="1:31" s="2" customFormat="1">
      <c r="A234"/>
      <c r="B234"/>
      <c r="C234" s="1"/>
      <c r="D234" s="24"/>
      <c r="E234" s="27"/>
      <c r="F234" s="24"/>
      <c r="G234" s="27"/>
      <c r="H234" s="24"/>
      <c r="I234" s="27"/>
      <c r="J234" s="24"/>
      <c r="K234" s="27"/>
      <c r="L234" s="24"/>
      <c r="M234" s="27"/>
      <c r="N234" s="24"/>
      <c r="O234" s="27"/>
      <c r="P234" s="24"/>
      <c r="Q234" s="27"/>
      <c r="R234" s="24"/>
      <c r="S234" s="27"/>
      <c r="T234" s="24"/>
      <c r="U234" s="27"/>
      <c r="V234" s="24"/>
      <c r="W234" s="27"/>
      <c r="X234" s="24"/>
      <c r="Y234" s="27"/>
      <c r="Z234" s="24"/>
      <c r="AA234" s="27"/>
      <c r="AB234" s="24"/>
      <c r="AC234" s="27"/>
      <c r="AD234" s="24"/>
      <c r="AE234" s="27"/>
    </row>
    <row r="235" spans="1:31" s="2" customFormat="1">
      <c r="A235"/>
      <c r="B235"/>
      <c r="C235" s="1"/>
      <c r="D235" s="24"/>
      <c r="E235" s="27"/>
      <c r="F235" s="24"/>
      <c r="G235" s="27"/>
      <c r="H235" s="24"/>
      <c r="I235" s="27"/>
      <c r="J235" s="24"/>
      <c r="K235" s="27"/>
      <c r="L235" s="24"/>
      <c r="M235" s="27"/>
      <c r="N235" s="24"/>
      <c r="O235" s="27"/>
      <c r="P235" s="24"/>
      <c r="Q235" s="27"/>
      <c r="R235" s="24"/>
      <c r="S235" s="27"/>
      <c r="T235" s="24"/>
      <c r="U235" s="27"/>
      <c r="V235" s="24"/>
      <c r="W235" s="27"/>
      <c r="X235" s="24"/>
      <c r="Y235" s="27"/>
      <c r="Z235" s="24"/>
      <c r="AA235" s="27"/>
      <c r="AB235" s="24"/>
      <c r="AC235" s="27"/>
      <c r="AD235" s="24"/>
      <c r="AE235" s="27"/>
    </row>
    <row r="236" spans="1:31" s="2" customFormat="1">
      <c r="A236"/>
      <c r="B236"/>
      <c r="C236" s="1"/>
      <c r="D236" s="24"/>
      <c r="E236" s="27"/>
      <c r="F236" s="24"/>
      <c r="G236" s="27"/>
      <c r="H236" s="24"/>
      <c r="I236" s="27"/>
      <c r="J236" s="24"/>
      <c r="K236" s="27"/>
      <c r="L236" s="24"/>
      <c r="M236" s="27"/>
      <c r="N236" s="24"/>
      <c r="O236" s="27"/>
      <c r="P236" s="24"/>
      <c r="Q236" s="27"/>
      <c r="R236" s="24"/>
      <c r="S236" s="27"/>
      <c r="T236" s="24"/>
      <c r="U236" s="27"/>
      <c r="V236" s="24"/>
      <c r="W236" s="27"/>
      <c r="X236" s="24"/>
      <c r="Y236" s="27"/>
      <c r="Z236" s="24"/>
      <c r="AA236" s="27"/>
      <c r="AB236" s="24"/>
      <c r="AC236" s="27"/>
      <c r="AD236" s="24"/>
      <c r="AE236" s="27"/>
    </row>
    <row r="237" spans="1:31" s="2" customFormat="1">
      <c r="A237"/>
      <c r="B237"/>
      <c r="C237" s="1"/>
      <c r="D237" s="24"/>
      <c r="E237" s="27"/>
      <c r="F237" s="24"/>
      <c r="G237" s="27"/>
      <c r="H237" s="24"/>
      <c r="I237" s="27"/>
      <c r="J237" s="24"/>
      <c r="K237" s="27"/>
      <c r="L237" s="24"/>
      <c r="M237" s="27"/>
      <c r="N237" s="24"/>
      <c r="O237" s="27"/>
      <c r="P237" s="24"/>
      <c r="Q237" s="27"/>
      <c r="R237" s="24"/>
      <c r="S237" s="27"/>
      <c r="T237" s="24"/>
      <c r="U237" s="27"/>
      <c r="V237" s="24"/>
      <c r="W237" s="27"/>
      <c r="X237" s="24"/>
      <c r="Y237" s="27"/>
      <c r="Z237" s="24"/>
      <c r="AA237" s="27"/>
      <c r="AB237" s="24"/>
      <c r="AC237" s="27"/>
      <c r="AD237" s="24"/>
      <c r="AE237" s="27"/>
    </row>
    <row r="238" spans="1:31" s="2" customFormat="1">
      <c r="A238"/>
      <c r="B238"/>
      <c r="C238" s="1"/>
      <c r="D238" s="24"/>
      <c r="E238" s="27"/>
      <c r="F238" s="24"/>
      <c r="G238" s="27"/>
      <c r="H238" s="24"/>
      <c r="I238" s="27"/>
      <c r="J238" s="24"/>
      <c r="K238" s="27"/>
      <c r="L238" s="24"/>
      <c r="M238" s="27"/>
      <c r="N238" s="24"/>
      <c r="O238" s="27"/>
      <c r="P238" s="24"/>
      <c r="Q238" s="27"/>
      <c r="R238" s="24"/>
      <c r="S238" s="27"/>
      <c r="T238" s="24"/>
      <c r="U238" s="27"/>
      <c r="V238" s="24"/>
      <c r="W238" s="27"/>
      <c r="X238" s="24"/>
      <c r="Y238" s="27"/>
      <c r="Z238" s="24"/>
      <c r="AA238" s="27"/>
      <c r="AB238" s="24"/>
      <c r="AC238" s="27"/>
      <c r="AD238" s="24"/>
      <c r="AE238" s="27"/>
    </row>
    <row r="239" spans="1:31" s="2" customFormat="1">
      <c r="A239"/>
      <c r="B239"/>
      <c r="C239" s="1"/>
      <c r="D239" s="24"/>
      <c r="E239" s="27"/>
      <c r="F239" s="24"/>
      <c r="G239" s="27"/>
      <c r="H239" s="24"/>
      <c r="I239" s="27"/>
      <c r="J239" s="24"/>
      <c r="K239" s="27"/>
      <c r="L239" s="24"/>
      <c r="M239" s="27"/>
      <c r="N239" s="24"/>
      <c r="O239" s="27"/>
      <c r="P239" s="24"/>
      <c r="Q239" s="27"/>
      <c r="R239" s="24"/>
      <c r="S239" s="27"/>
      <c r="T239" s="24"/>
      <c r="U239" s="27"/>
      <c r="V239" s="24"/>
      <c r="W239" s="27"/>
      <c r="X239" s="24"/>
      <c r="Y239" s="27"/>
      <c r="Z239" s="24"/>
      <c r="AA239" s="27"/>
      <c r="AB239" s="24"/>
      <c r="AC239" s="27"/>
      <c r="AD239" s="24"/>
      <c r="AE239" s="27"/>
    </row>
    <row r="240" spans="1:31" s="2" customFormat="1">
      <c r="A240"/>
      <c r="B240"/>
      <c r="C240" s="1"/>
      <c r="D240" s="24"/>
      <c r="E240" s="27"/>
      <c r="F240" s="24"/>
      <c r="G240" s="27"/>
      <c r="H240" s="24"/>
      <c r="I240" s="27"/>
      <c r="J240" s="24"/>
      <c r="K240" s="27"/>
      <c r="L240" s="24"/>
      <c r="M240" s="27"/>
      <c r="N240" s="24"/>
      <c r="O240" s="27"/>
      <c r="P240" s="24"/>
      <c r="Q240" s="27"/>
      <c r="R240" s="24"/>
      <c r="S240" s="27"/>
      <c r="T240" s="24"/>
      <c r="U240" s="27"/>
      <c r="V240" s="24"/>
      <c r="W240" s="27"/>
      <c r="X240" s="24"/>
      <c r="Y240" s="27"/>
      <c r="Z240" s="24"/>
      <c r="AA240" s="27"/>
      <c r="AB240" s="24"/>
      <c r="AC240" s="27"/>
      <c r="AD240" s="24"/>
      <c r="AE240" s="27"/>
    </row>
    <row r="241" spans="1:31" s="2" customFormat="1">
      <c r="A241"/>
      <c r="B241"/>
      <c r="C241" s="1"/>
      <c r="D241" s="24"/>
      <c r="E241" s="27"/>
      <c r="F241" s="24"/>
      <c r="G241" s="27"/>
      <c r="H241" s="24"/>
      <c r="I241" s="27"/>
      <c r="J241" s="24"/>
      <c r="K241" s="27"/>
      <c r="L241" s="24"/>
      <c r="M241" s="27"/>
      <c r="N241" s="24"/>
      <c r="O241" s="27"/>
      <c r="P241" s="24"/>
      <c r="Q241" s="27"/>
      <c r="R241" s="24"/>
      <c r="S241" s="27"/>
      <c r="T241" s="24"/>
      <c r="U241" s="27"/>
      <c r="V241" s="24"/>
      <c r="W241" s="27"/>
      <c r="X241" s="24"/>
      <c r="Y241" s="27"/>
      <c r="Z241" s="24"/>
      <c r="AA241" s="27"/>
      <c r="AB241" s="24"/>
      <c r="AC241" s="27"/>
      <c r="AD241" s="24"/>
      <c r="AE241" s="27"/>
    </row>
    <row r="242" spans="1:31" s="2" customFormat="1">
      <c r="A242"/>
      <c r="B242"/>
      <c r="C242" s="1"/>
      <c r="D242" s="24"/>
      <c r="E242" s="27"/>
      <c r="F242" s="24"/>
      <c r="G242" s="27"/>
      <c r="H242" s="24"/>
      <c r="I242" s="27"/>
      <c r="J242" s="24"/>
      <c r="K242" s="27"/>
      <c r="L242" s="24"/>
      <c r="M242" s="27"/>
      <c r="N242" s="24"/>
      <c r="O242" s="27"/>
      <c r="P242" s="24"/>
      <c r="Q242" s="27"/>
      <c r="R242" s="24"/>
      <c r="S242" s="27"/>
      <c r="T242" s="24"/>
      <c r="U242" s="27"/>
      <c r="V242" s="24"/>
      <c r="W242" s="27"/>
      <c r="X242" s="24"/>
      <c r="Y242" s="27"/>
      <c r="Z242" s="24"/>
      <c r="AA242" s="27"/>
      <c r="AB242" s="24"/>
      <c r="AC242" s="27"/>
      <c r="AD242" s="24"/>
      <c r="AE242" s="27"/>
    </row>
    <row r="243" spans="1:31" s="2" customFormat="1">
      <c r="A243"/>
      <c r="B243"/>
      <c r="C243" s="1"/>
      <c r="D243" s="24"/>
      <c r="E243" s="27"/>
      <c r="F243" s="24"/>
      <c r="G243" s="27"/>
      <c r="H243" s="24"/>
      <c r="I243" s="27"/>
      <c r="J243" s="24"/>
      <c r="K243" s="27"/>
      <c r="L243" s="24"/>
      <c r="M243" s="27"/>
      <c r="N243" s="24"/>
      <c r="O243" s="27"/>
      <c r="P243" s="24"/>
      <c r="Q243" s="27"/>
      <c r="R243" s="24"/>
      <c r="S243" s="27"/>
      <c r="T243" s="24"/>
      <c r="U243" s="27"/>
      <c r="V243" s="24"/>
      <c r="W243" s="27"/>
      <c r="X243" s="24"/>
      <c r="Y243" s="27"/>
      <c r="Z243" s="24"/>
      <c r="AA243" s="27"/>
      <c r="AB243" s="24"/>
      <c r="AC243" s="27"/>
      <c r="AD243" s="24"/>
      <c r="AE243" s="27"/>
    </row>
    <row r="244" spans="1:31" s="2" customFormat="1">
      <c r="A244"/>
      <c r="B244"/>
      <c r="C244" s="1"/>
      <c r="D244" s="24"/>
      <c r="E244" s="27"/>
      <c r="F244" s="24"/>
      <c r="G244" s="27"/>
      <c r="H244" s="24"/>
      <c r="I244" s="27"/>
      <c r="J244" s="24"/>
      <c r="K244" s="27"/>
      <c r="L244" s="24"/>
      <c r="M244" s="27"/>
      <c r="N244" s="24"/>
      <c r="O244" s="27"/>
      <c r="P244" s="24"/>
      <c r="Q244" s="27"/>
      <c r="R244" s="24"/>
      <c r="S244" s="27"/>
      <c r="T244" s="24"/>
      <c r="U244" s="27"/>
      <c r="V244" s="24"/>
      <c r="W244" s="27"/>
      <c r="X244" s="24"/>
      <c r="Y244" s="27"/>
      <c r="Z244" s="24"/>
      <c r="AA244" s="27"/>
      <c r="AB244" s="24"/>
      <c r="AC244" s="27"/>
      <c r="AD244" s="24"/>
      <c r="AE244" s="27"/>
    </row>
    <row r="245" spans="1:31" s="2" customFormat="1">
      <c r="A245"/>
      <c r="B245"/>
      <c r="C245" s="1"/>
      <c r="D245" s="24"/>
      <c r="E245" s="27"/>
      <c r="F245" s="24"/>
      <c r="G245" s="27"/>
      <c r="H245" s="24"/>
      <c r="I245" s="27"/>
      <c r="J245" s="24"/>
      <c r="K245" s="27"/>
      <c r="L245" s="24"/>
      <c r="M245" s="27"/>
      <c r="N245" s="24"/>
      <c r="O245" s="27"/>
      <c r="P245" s="24"/>
      <c r="Q245" s="27"/>
      <c r="R245" s="24"/>
      <c r="S245" s="27"/>
      <c r="T245" s="24"/>
      <c r="U245" s="27"/>
      <c r="V245" s="24"/>
      <c r="W245" s="27"/>
      <c r="X245" s="24"/>
      <c r="Y245" s="27"/>
      <c r="Z245" s="24"/>
      <c r="AA245" s="27"/>
      <c r="AB245" s="24"/>
      <c r="AC245" s="27"/>
      <c r="AD245" s="24"/>
      <c r="AE245" s="27"/>
    </row>
    <row r="246" spans="1:31" s="2" customFormat="1">
      <c r="A246"/>
      <c r="B246"/>
      <c r="C246" s="1"/>
      <c r="D246" s="24"/>
      <c r="E246" s="27"/>
      <c r="F246" s="24"/>
      <c r="G246" s="27"/>
      <c r="H246" s="24"/>
      <c r="I246" s="27"/>
      <c r="J246" s="24"/>
      <c r="K246" s="27"/>
      <c r="L246" s="24"/>
      <c r="M246" s="27"/>
      <c r="N246" s="24"/>
      <c r="O246" s="27"/>
      <c r="P246" s="24"/>
      <c r="Q246" s="27"/>
      <c r="R246" s="24"/>
      <c r="S246" s="27"/>
      <c r="T246" s="24"/>
      <c r="U246" s="27"/>
      <c r="V246" s="24"/>
      <c r="W246" s="27"/>
      <c r="X246" s="24"/>
      <c r="Y246" s="27"/>
      <c r="Z246" s="24"/>
      <c r="AA246" s="27"/>
      <c r="AB246" s="24"/>
      <c r="AC246" s="27"/>
      <c r="AD246" s="24"/>
      <c r="AE246" s="27"/>
    </row>
    <row r="247" spans="1:31" s="2" customFormat="1">
      <c r="A247"/>
      <c r="B247"/>
      <c r="C247" s="1"/>
      <c r="D247" s="24"/>
      <c r="E247" s="27"/>
      <c r="F247" s="24"/>
      <c r="G247" s="27"/>
      <c r="H247" s="24"/>
      <c r="I247" s="27"/>
      <c r="J247" s="24"/>
      <c r="K247" s="27"/>
      <c r="L247" s="24"/>
      <c r="M247" s="27"/>
      <c r="N247" s="24"/>
      <c r="O247" s="27"/>
      <c r="P247" s="24"/>
      <c r="Q247" s="27"/>
      <c r="R247" s="24"/>
      <c r="S247" s="27"/>
      <c r="T247" s="24"/>
      <c r="U247" s="27"/>
      <c r="V247" s="24"/>
      <c r="W247" s="27"/>
      <c r="X247" s="24"/>
      <c r="Y247" s="27"/>
      <c r="Z247" s="24"/>
      <c r="AA247" s="27"/>
      <c r="AB247" s="24"/>
      <c r="AC247" s="27"/>
      <c r="AD247" s="24"/>
      <c r="AE247" s="27"/>
    </row>
    <row r="248" spans="1:31" s="2" customFormat="1">
      <c r="A248"/>
      <c r="B248"/>
      <c r="C248" s="1"/>
      <c r="D248" s="24"/>
      <c r="E248" s="27"/>
      <c r="F248" s="24"/>
      <c r="G248" s="27"/>
      <c r="H248" s="24"/>
      <c r="I248" s="27"/>
      <c r="J248" s="24"/>
      <c r="K248" s="27"/>
      <c r="L248" s="24"/>
      <c r="M248" s="27"/>
      <c r="N248" s="24"/>
      <c r="O248" s="27"/>
      <c r="P248" s="24"/>
      <c r="Q248" s="27"/>
      <c r="R248" s="24"/>
      <c r="S248" s="27"/>
      <c r="T248" s="24"/>
      <c r="U248" s="27"/>
      <c r="V248" s="24"/>
      <c r="W248" s="27"/>
      <c r="X248" s="24"/>
      <c r="Y248" s="27"/>
      <c r="Z248" s="24"/>
      <c r="AA248" s="27"/>
      <c r="AB248" s="24"/>
      <c r="AC248" s="27"/>
      <c r="AD248" s="24"/>
      <c r="AE248" s="27"/>
    </row>
    <row r="249" spans="1:31" s="2" customFormat="1">
      <c r="A249"/>
      <c r="B249"/>
      <c r="C249" s="1"/>
      <c r="D249" s="24"/>
      <c r="E249" s="27"/>
      <c r="F249" s="24"/>
      <c r="G249" s="27"/>
      <c r="H249" s="24"/>
      <c r="I249" s="27"/>
      <c r="J249" s="24"/>
      <c r="K249" s="27"/>
      <c r="L249" s="24"/>
      <c r="M249" s="27"/>
      <c r="N249" s="24"/>
      <c r="O249" s="27"/>
      <c r="P249" s="24"/>
      <c r="Q249" s="27"/>
      <c r="R249" s="24"/>
      <c r="S249" s="27"/>
      <c r="T249" s="24"/>
      <c r="U249" s="27"/>
      <c r="V249" s="24"/>
      <c r="W249" s="27"/>
      <c r="X249" s="24"/>
      <c r="Y249" s="27"/>
      <c r="Z249" s="24"/>
      <c r="AA249" s="27"/>
      <c r="AB249" s="24"/>
      <c r="AC249" s="27"/>
      <c r="AD249" s="24"/>
      <c r="AE249" s="27"/>
    </row>
    <row r="250" spans="1:31" s="2" customFormat="1">
      <c r="A250"/>
      <c r="B250"/>
      <c r="C250" s="1"/>
      <c r="D250" s="24"/>
      <c r="E250" s="27"/>
      <c r="F250" s="24"/>
      <c r="G250" s="27"/>
      <c r="H250" s="24"/>
      <c r="I250" s="27"/>
      <c r="J250" s="24"/>
      <c r="K250" s="27"/>
      <c r="L250" s="24"/>
      <c r="M250" s="27"/>
      <c r="N250" s="24"/>
      <c r="O250" s="27"/>
      <c r="P250" s="24"/>
      <c r="Q250" s="27"/>
      <c r="R250" s="24"/>
      <c r="S250" s="27"/>
      <c r="T250" s="24"/>
      <c r="U250" s="27"/>
      <c r="V250" s="24"/>
      <c r="W250" s="27"/>
      <c r="X250" s="24"/>
      <c r="Y250" s="27"/>
      <c r="Z250" s="24"/>
      <c r="AA250" s="27"/>
      <c r="AB250" s="24"/>
      <c r="AC250" s="27"/>
      <c r="AD250" s="24"/>
      <c r="AE250" s="27"/>
    </row>
    <row r="251" spans="1:31" s="2" customFormat="1">
      <c r="A251"/>
      <c r="B251"/>
      <c r="C251" s="1"/>
      <c r="D251" s="24"/>
      <c r="E251" s="27"/>
      <c r="F251" s="24"/>
      <c r="G251" s="27"/>
      <c r="H251" s="24"/>
      <c r="I251" s="27"/>
      <c r="J251" s="24"/>
      <c r="K251" s="27"/>
      <c r="L251" s="24"/>
      <c r="M251" s="27"/>
      <c r="N251" s="24"/>
      <c r="O251" s="27"/>
      <c r="P251" s="24"/>
      <c r="Q251" s="27"/>
      <c r="R251" s="24"/>
      <c r="S251" s="27"/>
      <c r="T251" s="24"/>
      <c r="U251" s="27"/>
      <c r="V251" s="24"/>
      <c r="W251" s="27"/>
      <c r="X251" s="24"/>
      <c r="Y251" s="27"/>
      <c r="Z251" s="24"/>
      <c r="AA251" s="27"/>
      <c r="AB251" s="24"/>
      <c r="AC251" s="27"/>
      <c r="AD251" s="24"/>
      <c r="AE251" s="27"/>
    </row>
    <row r="252" spans="1:31" s="2" customFormat="1">
      <c r="A252"/>
      <c r="B252"/>
      <c r="C252" s="1"/>
      <c r="D252" s="24"/>
      <c r="E252" s="27"/>
      <c r="F252" s="24"/>
      <c r="G252" s="27"/>
      <c r="H252" s="24"/>
      <c r="I252" s="27"/>
      <c r="J252" s="24"/>
      <c r="K252" s="27"/>
      <c r="L252" s="24"/>
      <c r="M252" s="27"/>
      <c r="N252" s="24"/>
      <c r="O252" s="27"/>
      <c r="P252" s="24"/>
      <c r="Q252" s="27"/>
      <c r="R252" s="24"/>
      <c r="S252" s="27"/>
      <c r="T252" s="24"/>
      <c r="U252" s="27"/>
      <c r="V252" s="24"/>
      <c r="W252" s="27"/>
      <c r="X252" s="24"/>
      <c r="Y252" s="27"/>
      <c r="Z252" s="24"/>
      <c r="AA252" s="27"/>
      <c r="AB252" s="24"/>
      <c r="AC252" s="27"/>
      <c r="AD252" s="24"/>
      <c r="AE252" s="27"/>
    </row>
    <row r="253" spans="1:31" s="2" customFormat="1">
      <c r="A253"/>
      <c r="B253"/>
      <c r="C253" s="1"/>
      <c r="D253" s="24"/>
      <c r="E253" s="27"/>
      <c r="F253" s="24"/>
      <c r="G253" s="27"/>
      <c r="H253" s="24"/>
      <c r="I253" s="27"/>
      <c r="J253" s="24"/>
      <c r="K253" s="27"/>
      <c r="L253" s="24"/>
      <c r="M253" s="27"/>
      <c r="N253" s="24"/>
      <c r="O253" s="27"/>
      <c r="P253" s="24"/>
      <c r="Q253" s="27"/>
      <c r="R253" s="24"/>
      <c r="S253" s="27"/>
      <c r="T253" s="24"/>
      <c r="U253" s="27"/>
      <c r="V253" s="24"/>
      <c r="W253" s="27"/>
      <c r="X253" s="24"/>
      <c r="Y253" s="27"/>
      <c r="Z253" s="24"/>
      <c r="AA253" s="27"/>
      <c r="AB253" s="24"/>
      <c r="AC253" s="27"/>
      <c r="AD253" s="24"/>
      <c r="AE253" s="27"/>
    </row>
    <row r="254" spans="1:31" s="2" customFormat="1">
      <c r="A254"/>
      <c r="B254"/>
      <c r="C254" s="1"/>
      <c r="D254" s="24"/>
      <c r="E254" s="27"/>
      <c r="F254" s="24"/>
      <c r="G254" s="27"/>
      <c r="H254" s="24"/>
      <c r="I254" s="27"/>
      <c r="J254" s="24"/>
      <c r="K254" s="27"/>
      <c r="L254" s="24"/>
      <c r="M254" s="27"/>
      <c r="N254" s="24"/>
      <c r="O254" s="27"/>
      <c r="P254" s="24"/>
      <c r="Q254" s="27"/>
      <c r="R254" s="24"/>
      <c r="S254" s="27"/>
      <c r="T254" s="24"/>
      <c r="U254" s="27"/>
      <c r="V254" s="24"/>
      <c r="W254" s="27"/>
      <c r="X254" s="24"/>
      <c r="Y254" s="27"/>
      <c r="Z254" s="24"/>
      <c r="AA254" s="27"/>
      <c r="AB254" s="24"/>
      <c r="AC254" s="27"/>
      <c r="AD254" s="24"/>
      <c r="AE254" s="27"/>
    </row>
    <row r="255" spans="1:31" s="2" customFormat="1">
      <c r="A255"/>
      <c r="B255"/>
      <c r="C255" s="1"/>
      <c r="D255" s="24"/>
      <c r="E255" s="27"/>
      <c r="F255" s="24"/>
      <c r="G255" s="27"/>
      <c r="H255" s="24"/>
      <c r="I255" s="27"/>
      <c r="J255" s="24"/>
      <c r="K255" s="27"/>
      <c r="L255" s="24"/>
      <c r="M255" s="27"/>
      <c r="N255" s="24"/>
      <c r="O255" s="27"/>
      <c r="P255" s="24"/>
      <c r="Q255" s="27"/>
      <c r="R255" s="24"/>
      <c r="S255" s="27"/>
      <c r="T255" s="24"/>
      <c r="U255" s="27"/>
      <c r="V255" s="24"/>
      <c r="W255" s="27"/>
      <c r="X255" s="24"/>
      <c r="Y255" s="27"/>
      <c r="Z255" s="24"/>
      <c r="AA255" s="27"/>
      <c r="AB255" s="24"/>
      <c r="AC255" s="27"/>
      <c r="AD255" s="24"/>
      <c r="AE255" s="27"/>
    </row>
    <row r="256" spans="1:31" s="2" customFormat="1">
      <c r="A256"/>
      <c r="B256"/>
      <c r="C256" s="1"/>
      <c r="D256" s="24"/>
      <c r="E256" s="27"/>
      <c r="F256" s="24"/>
      <c r="G256" s="27"/>
      <c r="H256" s="24"/>
      <c r="I256" s="27"/>
      <c r="J256" s="24"/>
      <c r="K256" s="27"/>
      <c r="L256" s="24"/>
      <c r="M256" s="27"/>
      <c r="N256" s="24"/>
      <c r="O256" s="27"/>
      <c r="P256" s="24"/>
      <c r="Q256" s="27"/>
      <c r="R256" s="24"/>
      <c r="S256" s="27"/>
      <c r="T256" s="24"/>
      <c r="U256" s="27"/>
      <c r="V256" s="24"/>
      <c r="W256" s="27"/>
      <c r="X256" s="24"/>
      <c r="Y256" s="27"/>
      <c r="Z256" s="24"/>
      <c r="AA256" s="27"/>
      <c r="AB256" s="24"/>
      <c r="AC256" s="27"/>
      <c r="AD256" s="24"/>
      <c r="AE256" s="27"/>
    </row>
    <row r="257" spans="1:31" s="2" customFormat="1">
      <c r="A257"/>
      <c r="B257"/>
      <c r="C257" s="1"/>
      <c r="D257" s="24"/>
      <c r="E257" s="27"/>
      <c r="F257" s="24"/>
      <c r="G257" s="27"/>
      <c r="H257" s="24"/>
      <c r="I257" s="27"/>
      <c r="J257" s="24"/>
      <c r="K257" s="27"/>
      <c r="L257" s="24"/>
      <c r="M257" s="27"/>
      <c r="N257" s="24"/>
      <c r="O257" s="27"/>
      <c r="P257" s="24"/>
      <c r="Q257" s="27"/>
      <c r="R257" s="24"/>
      <c r="S257" s="27"/>
      <c r="T257" s="24"/>
      <c r="U257" s="27"/>
      <c r="V257" s="24"/>
      <c r="W257" s="27"/>
      <c r="X257" s="24"/>
      <c r="Y257" s="27"/>
      <c r="Z257" s="24"/>
      <c r="AA257" s="27"/>
      <c r="AB257" s="24"/>
      <c r="AC257" s="27"/>
      <c r="AD257" s="24"/>
      <c r="AE257" s="27"/>
    </row>
    <row r="258" spans="1:31" s="2" customFormat="1">
      <c r="A258"/>
      <c r="B258"/>
      <c r="C258" s="1"/>
      <c r="D258" s="24"/>
      <c r="E258" s="27"/>
      <c r="F258" s="24"/>
      <c r="G258" s="27"/>
      <c r="H258" s="24"/>
      <c r="I258" s="27"/>
      <c r="J258" s="24"/>
      <c r="K258" s="27"/>
      <c r="L258" s="24"/>
      <c r="M258" s="27"/>
      <c r="N258" s="24"/>
      <c r="O258" s="27"/>
      <c r="P258" s="24"/>
      <c r="Q258" s="27"/>
      <c r="R258" s="24"/>
      <c r="S258" s="27"/>
      <c r="T258" s="24"/>
      <c r="U258" s="27"/>
      <c r="V258" s="24"/>
      <c r="W258" s="27"/>
      <c r="X258" s="24"/>
      <c r="Y258" s="27"/>
      <c r="Z258" s="24"/>
      <c r="AA258" s="27"/>
      <c r="AB258" s="24"/>
      <c r="AC258" s="27"/>
      <c r="AD258" s="24"/>
      <c r="AE258" s="27"/>
    </row>
    <row r="259" spans="1:31" s="2" customFormat="1">
      <c r="A259"/>
      <c r="B259"/>
      <c r="C259" s="1"/>
      <c r="D259" s="24"/>
      <c r="E259" s="27"/>
      <c r="F259" s="24"/>
      <c r="G259" s="27"/>
      <c r="H259" s="24"/>
      <c r="I259" s="27"/>
      <c r="J259" s="24"/>
      <c r="K259" s="27"/>
      <c r="L259" s="24"/>
      <c r="M259" s="27"/>
      <c r="N259" s="24"/>
      <c r="O259" s="27"/>
      <c r="P259" s="24"/>
      <c r="Q259" s="27"/>
      <c r="R259" s="24"/>
      <c r="S259" s="27"/>
      <c r="T259" s="24"/>
      <c r="U259" s="27"/>
      <c r="V259" s="24"/>
      <c r="W259" s="27"/>
      <c r="X259" s="24"/>
      <c r="Y259" s="27"/>
      <c r="Z259" s="24"/>
      <c r="AA259" s="27"/>
      <c r="AB259" s="24"/>
      <c r="AC259" s="27"/>
      <c r="AD259" s="24"/>
      <c r="AE259" s="27"/>
    </row>
    <row r="260" spans="1:31" s="2" customFormat="1">
      <c r="A260"/>
      <c r="B260"/>
      <c r="C260" s="1"/>
      <c r="D260" s="24"/>
      <c r="E260" s="27"/>
      <c r="F260" s="24"/>
      <c r="G260" s="27"/>
      <c r="H260" s="24"/>
      <c r="I260" s="27"/>
      <c r="J260" s="24"/>
      <c r="K260" s="27"/>
      <c r="L260" s="24"/>
      <c r="M260" s="27"/>
      <c r="N260" s="24"/>
      <c r="O260" s="27"/>
      <c r="P260" s="24"/>
      <c r="Q260" s="27"/>
      <c r="R260" s="24"/>
      <c r="S260" s="27"/>
      <c r="T260" s="24"/>
      <c r="U260" s="27"/>
      <c r="V260" s="24"/>
      <c r="W260" s="27"/>
      <c r="X260" s="24"/>
      <c r="Y260" s="27"/>
      <c r="Z260" s="24"/>
      <c r="AA260" s="27"/>
      <c r="AB260" s="24"/>
      <c r="AC260" s="27"/>
      <c r="AD260" s="24"/>
      <c r="AE260" s="27"/>
    </row>
    <row r="261" spans="1:31" s="2" customFormat="1">
      <c r="A261"/>
      <c r="B261"/>
      <c r="C261" s="1"/>
      <c r="D261" s="24"/>
      <c r="E261" s="27"/>
      <c r="F261" s="24"/>
      <c r="G261" s="27"/>
      <c r="H261" s="24"/>
      <c r="I261" s="27"/>
      <c r="J261" s="24"/>
      <c r="K261" s="27"/>
      <c r="L261" s="24"/>
      <c r="M261" s="27"/>
      <c r="N261" s="24"/>
      <c r="O261" s="27"/>
      <c r="P261" s="24"/>
      <c r="Q261" s="27"/>
      <c r="R261" s="24"/>
      <c r="S261" s="27"/>
      <c r="T261" s="24"/>
      <c r="U261" s="27"/>
      <c r="V261" s="24"/>
      <c r="W261" s="27"/>
      <c r="X261" s="24"/>
      <c r="Y261" s="27"/>
      <c r="Z261" s="24"/>
      <c r="AA261" s="27"/>
      <c r="AB261" s="24"/>
      <c r="AC261" s="27"/>
      <c r="AD261" s="24"/>
      <c r="AE261" s="27"/>
    </row>
    <row r="262" spans="1:31" s="2" customFormat="1">
      <c r="A262"/>
      <c r="B262"/>
      <c r="C262" s="1"/>
      <c r="D262" s="24"/>
      <c r="E262" s="27"/>
      <c r="F262" s="24"/>
      <c r="G262" s="27"/>
      <c r="H262" s="24"/>
      <c r="I262" s="27"/>
      <c r="J262" s="24"/>
      <c r="K262" s="27"/>
      <c r="L262" s="24"/>
      <c r="M262" s="27"/>
      <c r="N262" s="24"/>
      <c r="O262" s="27"/>
      <c r="P262" s="24"/>
      <c r="Q262" s="27"/>
      <c r="R262" s="24"/>
      <c r="S262" s="27"/>
      <c r="T262" s="24"/>
      <c r="U262" s="27"/>
      <c r="V262" s="24"/>
      <c r="W262" s="27"/>
      <c r="X262" s="24"/>
      <c r="Y262" s="27"/>
      <c r="Z262" s="24"/>
      <c r="AA262" s="27"/>
      <c r="AB262" s="24"/>
      <c r="AC262" s="27"/>
      <c r="AD262" s="24"/>
      <c r="AE262" s="27"/>
    </row>
    <row r="263" spans="1:31" s="2" customFormat="1">
      <c r="A263"/>
      <c r="B263"/>
      <c r="C263" s="1"/>
      <c r="D263" s="24"/>
      <c r="E263" s="27"/>
      <c r="F263" s="24"/>
      <c r="G263" s="27"/>
      <c r="H263" s="24"/>
      <c r="I263" s="27"/>
      <c r="J263" s="24"/>
      <c r="K263" s="27"/>
      <c r="L263" s="24"/>
      <c r="M263" s="27"/>
      <c r="N263" s="24"/>
      <c r="O263" s="27"/>
      <c r="P263" s="24"/>
      <c r="Q263" s="27"/>
      <c r="R263" s="24"/>
      <c r="S263" s="27"/>
      <c r="T263" s="24"/>
      <c r="U263" s="27"/>
      <c r="V263" s="24"/>
      <c r="W263" s="27"/>
      <c r="X263" s="24"/>
      <c r="Y263" s="27"/>
      <c r="Z263" s="24"/>
      <c r="AA263" s="27"/>
      <c r="AB263" s="24"/>
      <c r="AC263" s="27"/>
      <c r="AD263" s="24"/>
      <c r="AE263" s="27"/>
    </row>
    <row r="264" spans="1:31" s="2" customFormat="1">
      <c r="A264"/>
      <c r="B264"/>
      <c r="C264" s="1"/>
      <c r="D264" s="24"/>
      <c r="E264" s="27"/>
      <c r="F264" s="24"/>
      <c r="G264" s="27"/>
      <c r="H264" s="24"/>
      <c r="I264" s="27"/>
      <c r="J264" s="24"/>
      <c r="K264" s="27"/>
      <c r="L264" s="24"/>
      <c r="M264" s="27"/>
      <c r="N264" s="24"/>
      <c r="O264" s="27"/>
      <c r="P264" s="24"/>
      <c r="Q264" s="27"/>
      <c r="R264" s="24"/>
      <c r="S264" s="27"/>
      <c r="T264" s="24"/>
      <c r="U264" s="27"/>
      <c r="V264" s="24"/>
      <c r="W264" s="27"/>
      <c r="X264" s="24"/>
      <c r="Y264" s="27"/>
      <c r="Z264" s="24"/>
      <c r="AA264" s="27"/>
      <c r="AB264" s="24"/>
      <c r="AC264" s="27"/>
      <c r="AD264" s="24"/>
      <c r="AE264" s="27"/>
    </row>
    <row r="265" spans="1:31" s="2" customFormat="1">
      <c r="A265"/>
      <c r="B265"/>
      <c r="C265" s="1"/>
      <c r="D265" s="24"/>
      <c r="E265" s="27"/>
      <c r="F265" s="24"/>
      <c r="G265" s="27"/>
      <c r="H265" s="24"/>
      <c r="I265" s="27"/>
      <c r="J265" s="24"/>
      <c r="K265" s="27"/>
      <c r="L265" s="24"/>
      <c r="M265" s="27"/>
      <c r="N265" s="24"/>
      <c r="O265" s="27"/>
      <c r="P265" s="24"/>
      <c r="Q265" s="27"/>
      <c r="R265" s="24"/>
      <c r="S265" s="27"/>
      <c r="T265" s="24"/>
      <c r="U265" s="27"/>
      <c r="V265" s="24"/>
      <c r="W265" s="27"/>
      <c r="X265" s="24"/>
      <c r="Y265" s="27"/>
      <c r="Z265" s="24"/>
      <c r="AA265" s="27"/>
      <c r="AB265" s="24"/>
      <c r="AC265" s="27"/>
      <c r="AD265" s="24"/>
      <c r="AE265" s="27"/>
    </row>
    <row r="266" spans="1:31" s="2" customFormat="1">
      <c r="A266"/>
      <c r="B266"/>
      <c r="C266" s="1"/>
      <c r="D266" s="24"/>
      <c r="E266" s="27"/>
      <c r="F266" s="24"/>
      <c r="G266" s="27"/>
      <c r="H266" s="24"/>
      <c r="I266" s="27"/>
      <c r="J266" s="24"/>
      <c r="K266" s="27"/>
      <c r="L266" s="24"/>
      <c r="M266" s="27"/>
      <c r="N266" s="24"/>
      <c r="O266" s="27"/>
      <c r="P266" s="24"/>
      <c r="Q266" s="27"/>
      <c r="R266" s="24"/>
      <c r="S266" s="27"/>
      <c r="T266" s="24"/>
      <c r="U266" s="27"/>
      <c r="V266" s="24"/>
      <c r="W266" s="27"/>
      <c r="X266" s="24"/>
      <c r="Y266" s="27"/>
      <c r="Z266" s="24"/>
      <c r="AA266" s="27"/>
      <c r="AB266" s="24"/>
      <c r="AC266" s="27"/>
      <c r="AD266" s="24"/>
      <c r="AE266" s="27"/>
    </row>
    <row r="267" spans="1:31" s="2" customFormat="1">
      <c r="A267"/>
      <c r="B267"/>
      <c r="C267" s="1"/>
      <c r="D267" s="24"/>
      <c r="E267" s="27"/>
      <c r="F267" s="24"/>
      <c r="G267" s="27"/>
      <c r="H267" s="24"/>
      <c r="I267" s="27"/>
      <c r="J267" s="24"/>
      <c r="K267" s="27"/>
      <c r="L267" s="24"/>
      <c r="M267" s="27"/>
      <c r="N267" s="24"/>
      <c r="O267" s="27"/>
      <c r="P267" s="24"/>
      <c r="Q267" s="27"/>
      <c r="R267" s="24"/>
      <c r="S267" s="27"/>
      <c r="T267" s="24"/>
      <c r="U267" s="27"/>
      <c r="V267" s="24"/>
      <c r="W267" s="27"/>
      <c r="X267" s="24"/>
      <c r="Y267" s="27"/>
      <c r="Z267" s="24"/>
      <c r="AA267" s="27"/>
      <c r="AB267" s="24"/>
      <c r="AC267" s="27"/>
      <c r="AD267" s="24"/>
      <c r="AE267" s="27"/>
    </row>
    <row r="268" spans="1:31" s="2" customFormat="1">
      <c r="A268"/>
      <c r="B268"/>
      <c r="C268" s="1"/>
      <c r="D268" s="24"/>
      <c r="E268" s="27"/>
      <c r="F268" s="24"/>
      <c r="G268" s="27"/>
      <c r="H268" s="24"/>
      <c r="I268" s="27"/>
      <c r="J268" s="24"/>
      <c r="K268" s="27"/>
      <c r="L268" s="24"/>
      <c r="M268" s="27"/>
      <c r="N268" s="24"/>
      <c r="O268" s="27"/>
      <c r="P268" s="24"/>
      <c r="Q268" s="27"/>
      <c r="R268" s="24"/>
      <c r="S268" s="27"/>
      <c r="T268" s="24"/>
      <c r="U268" s="27"/>
      <c r="V268" s="24"/>
      <c r="W268" s="27"/>
      <c r="X268" s="24"/>
      <c r="Y268" s="27"/>
      <c r="Z268" s="24"/>
      <c r="AA268" s="27"/>
      <c r="AB268" s="24"/>
      <c r="AC268" s="27"/>
      <c r="AD268" s="24"/>
      <c r="AE268" s="27"/>
    </row>
    <row r="269" spans="1:31" s="2" customFormat="1">
      <c r="A269"/>
      <c r="B269"/>
      <c r="C269" s="1"/>
      <c r="D269" s="24"/>
      <c r="E269" s="27"/>
      <c r="F269" s="24"/>
      <c r="G269" s="27"/>
      <c r="H269" s="24"/>
      <c r="I269" s="27"/>
      <c r="J269" s="24"/>
      <c r="K269" s="27"/>
      <c r="L269" s="24"/>
      <c r="M269" s="27"/>
      <c r="N269" s="24"/>
      <c r="O269" s="27"/>
      <c r="P269" s="24"/>
      <c r="Q269" s="27"/>
      <c r="R269" s="24"/>
      <c r="S269" s="27"/>
      <c r="T269" s="24"/>
      <c r="U269" s="27"/>
      <c r="V269" s="24"/>
      <c r="W269" s="27"/>
      <c r="X269" s="24"/>
      <c r="Y269" s="27"/>
      <c r="Z269" s="24"/>
      <c r="AA269" s="27"/>
      <c r="AB269" s="24"/>
      <c r="AC269" s="27"/>
      <c r="AD269" s="24"/>
      <c r="AE269" s="27"/>
    </row>
    <row r="270" spans="1:31" s="2" customFormat="1">
      <c r="A270"/>
      <c r="B270"/>
      <c r="C270" s="1"/>
      <c r="D270" s="24"/>
      <c r="E270" s="27"/>
      <c r="F270" s="24"/>
      <c r="G270" s="27"/>
      <c r="H270" s="24"/>
      <c r="I270" s="27"/>
      <c r="J270" s="24"/>
      <c r="K270" s="27"/>
      <c r="L270" s="24"/>
      <c r="M270" s="27"/>
      <c r="N270" s="24"/>
      <c r="O270" s="27"/>
      <c r="P270" s="24"/>
      <c r="Q270" s="27"/>
      <c r="R270" s="24"/>
      <c r="S270" s="27"/>
      <c r="T270" s="24"/>
      <c r="U270" s="27"/>
      <c r="V270" s="24"/>
      <c r="W270" s="27"/>
      <c r="X270" s="24"/>
      <c r="Y270" s="27"/>
      <c r="Z270" s="24"/>
      <c r="AA270" s="27"/>
      <c r="AB270" s="24"/>
      <c r="AC270" s="27"/>
      <c r="AD270" s="24"/>
      <c r="AE270" s="27"/>
    </row>
    <row r="271" spans="1:31" s="2" customFormat="1">
      <c r="A271"/>
      <c r="B271"/>
      <c r="C271" s="1"/>
      <c r="D271" s="24"/>
      <c r="E271" s="27"/>
      <c r="F271" s="24"/>
      <c r="G271" s="27"/>
      <c r="H271" s="24"/>
      <c r="I271" s="27"/>
      <c r="J271" s="24"/>
      <c r="K271" s="27"/>
      <c r="L271" s="24"/>
      <c r="M271" s="27"/>
      <c r="N271" s="24"/>
      <c r="O271" s="27"/>
      <c r="P271" s="24"/>
      <c r="Q271" s="27"/>
      <c r="R271" s="24"/>
      <c r="S271" s="27"/>
      <c r="T271" s="24"/>
      <c r="U271" s="27"/>
      <c r="V271" s="24"/>
      <c r="W271" s="27"/>
      <c r="X271" s="24"/>
      <c r="Y271" s="27"/>
      <c r="Z271" s="24"/>
      <c r="AA271" s="27"/>
      <c r="AB271" s="24"/>
      <c r="AC271" s="27"/>
      <c r="AD271" s="24"/>
      <c r="AE271" s="27"/>
    </row>
    <row r="272" spans="1:31" s="2" customFormat="1">
      <c r="A272"/>
      <c r="B272"/>
      <c r="C272" s="1"/>
      <c r="D272" s="24"/>
      <c r="E272" s="27"/>
      <c r="F272" s="24"/>
      <c r="G272" s="27"/>
      <c r="H272" s="24"/>
      <c r="I272" s="27"/>
      <c r="J272" s="24"/>
      <c r="K272" s="27"/>
      <c r="L272" s="24"/>
      <c r="M272" s="27"/>
      <c r="N272" s="24"/>
      <c r="O272" s="27"/>
      <c r="P272" s="24"/>
      <c r="Q272" s="27"/>
      <c r="R272" s="24"/>
      <c r="S272" s="27"/>
      <c r="T272" s="24"/>
      <c r="U272" s="27"/>
      <c r="V272" s="24"/>
      <c r="W272" s="27"/>
      <c r="X272" s="24"/>
      <c r="Y272" s="27"/>
      <c r="Z272" s="24"/>
      <c r="AA272" s="27"/>
      <c r="AB272" s="24"/>
      <c r="AC272" s="27"/>
      <c r="AD272" s="24"/>
      <c r="AE272" s="27"/>
    </row>
    <row r="273" spans="1:31" s="2" customFormat="1">
      <c r="A273"/>
      <c r="B273"/>
      <c r="C273" s="1"/>
      <c r="D273" s="24"/>
      <c r="E273" s="27"/>
      <c r="F273" s="24"/>
      <c r="G273" s="27"/>
      <c r="H273" s="24"/>
      <c r="I273" s="27"/>
      <c r="J273" s="24"/>
      <c r="K273" s="27"/>
      <c r="L273" s="24"/>
      <c r="M273" s="27"/>
      <c r="N273" s="24"/>
      <c r="O273" s="27"/>
      <c r="P273" s="24"/>
      <c r="Q273" s="27"/>
      <c r="R273" s="24"/>
      <c r="S273" s="27"/>
      <c r="T273" s="24"/>
      <c r="U273" s="27"/>
      <c r="V273" s="24"/>
      <c r="W273" s="27"/>
      <c r="X273" s="24"/>
      <c r="Y273" s="27"/>
      <c r="Z273" s="24"/>
      <c r="AA273" s="27"/>
      <c r="AB273" s="24"/>
      <c r="AC273" s="27"/>
      <c r="AD273" s="24"/>
      <c r="AE273" s="27"/>
    </row>
    <row r="274" spans="1:31" s="2" customFormat="1">
      <c r="A274"/>
      <c r="B274"/>
      <c r="C274" s="1"/>
      <c r="D274" s="24"/>
      <c r="E274" s="27"/>
      <c r="F274" s="24"/>
      <c r="G274" s="27"/>
      <c r="H274" s="24"/>
      <c r="I274" s="27"/>
      <c r="J274" s="24"/>
      <c r="K274" s="27"/>
      <c r="L274" s="24"/>
      <c r="M274" s="27"/>
      <c r="N274" s="24"/>
      <c r="O274" s="27"/>
      <c r="P274" s="24"/>
      <c r="Q274" s="27"/>
      <c r="R274" s="24"/>
      <c r="S274" s="27"/>
      <c r="T274" s="24"/>
      <c r="U274" s="27"/>
      <c r="V274" s="24"/>
      <c r="W274" s="27"/>
      <c r="X274" s="24"/>
      <c r="Y274" s="27"/>
      <c r="Z274" s="24"/>
      <c r="AA274" s="27"/>
      <c r="AB274" s="24"/>
      <c r="AC274" s="27"/>
      <c r="AD274" s="24"/>
      <c r="AE274" s="27"/>
    </row>
    <row r="275" spans="1:31" s="2" customFormat="1">
      <c r="A275"/>
      <c r="B275"/>
      <c r="C275" s="1"/>
      <c r="D275" s="24"/>
      <c r="E275" s="27"/>
      <c r="F275" s="24"/>
      <c r="G275" s="27"/>
      <c r="H275" s="24"/>
      <c r="I275" s="27"/>
      <c r="J275" s="24"/>
      <c r="K275" s="27"/>
      <c r="L275" s="24"/>
      <c r="M275" s="27"/>
      <c r="N275" s="24"/>
      <c r="O275" s="27"/>
      <c r="P275" s="24"/>
      <c r="Q275" s="27"/>
      <c r="R275" s="24"/>
      <c r="S275" s="27"/>
      <c r="T275" s="24"/>
      <c r="U275" s="27"/>
      <c r="V275" s="24"/>
      <c r="W275" s="27"/>
      <c r="X275" s="24"/>
      <c r="Y275" s="27"/>
      <c r="Z275" s="24"/>
      <c r="AA275" s="27"/>
      <c r="AB275" s="24"/>
      <c r="AC275" s="27"/>
      <c r="AD275" s="24"/>
      <c r="AE275" s="27"/>
    </row>
    <row r="276" spans="1:31" s="2" customFormat="1">
      <c r="A276"/>
      <c r="B276"/>
      <c r="C276" s="1"/>
      <c r="D276" s="24"/>
      <c r="E276" s="27"/>
      <c r="F276" s="24"/>
      <c r="G276" s="27"/>
      <c r="H276" s="24"/>
      <c r="I276" s="27"/>
      <c r="J276" s="24"/>
      <c r="K276" s="27"/>
      <c r="L276" s="24"/>
      <c r="M276" s="27"/>
      <c r="N276" s="24"/>
      <c r="O276" s="27"/>
      <c r="P276" s="24"/>
      <c r="Q276" s="27"/>
      <c r="R276" s="24"/>
      <c r="S276" s="27"/>
      <c r="T276" s="24"/>
      <c r="U276" s="27"/>
      <c r="V276" s="24"/>
      <c r="W276" s="27"/>
      <c r="X276" s="24"/>
      <c r="Y276" s="27"/>
      <c r="Z276" s="24"/>
      <c r="AA276" s="27"/>
      <c r="AB276" s="24"/>
      <c r="AC276" s="27"/>
      <c r="AD276" s="24"/>
      <c r="AE276" s="27"/>
    </row>
    <row r="277" spans="1:31" s="2" customFormat="1">
      <c r="A277"/>
      <c r="B277"/>
      <c r="C277" s="1"/>
      <c r="D277" s="24"/>
      <c r="E277" s="27"/>
      <c r="F277" s="24"/>
      <c r="G277" s="27"/>
      <c r="H277" s="24"/>
      <c r="I277" s="27"/>
      <c r="J277" s="24"/>
      <c r="K277" s="27"/>
      <c r="L277" s="24"/>
      <c r="M277" s="27"/>
      <c r="N277" s="24"/>
      <c r="O277" s="27"/>
      <c r="P277" s="24"/>
      <c r="Q277" s="27"/>
      <c r="R277" s="24"/>
      <c r="S277" s="27"/>
      <c r="T277" s="24"/>
      <c r="U277" s="27"/>
      <c r="V277" s="24"/>
      <c r="W277" s="27"/>
      <c r="X277" s="24"/>
      <c r="Y277" s="27"/>
      <c r="Z277" s="24"/>
      <c r="AA277" s="27"/>
      <c r="AB277" s="24"/>
      <c r="AC277" s="27"/>
      <c r="AD277" s="24"/>
      <c r="AE277" s="27"/>
    </row>
    <row r="278" spans="1:31" s="2" customFormat="1">
      <c r="A278"/>
      <c r="B278"/>
      <c r="C278" s="1"/>
      <c r="D278" s="24"/>
      <c r="E278" s="27"/>
      <c r="F278" s="24"/>
      <c r="G278" s="27"/>
      <c r="H278" s="24"/>
      <c r="I278" s="27"/>
      <c r="J278" s="24"/>
      <c r="K278" s="27"/>
      <c r="L278" s="24"/>
      <c r="M278" s="27"/>
      <c r="N278" s="24"/>
      <c r="O278" s="27"/>
      <c r="P278" s="24"/>
      <c r="Q278" s="27"/>
      <c r="R278" s="24"/>
      <c r="S278" s="27"/>
      <c r="T278" s="24"/>
      <c r="U278" s="27"/>
      <c r="V278" s="24"/>
      <c r="W278" s="27"/>
      <c r="X278" s="24"/>
      <c r="Y278" s="27"/>
      <c r="Z278" s="24"/>
      <c r="AA278" s="27"/>
      <c r="AB278" s="24"/>
      <c r="AC278" s="27"/>
      <c r="AD278" s="24"/>
      <c r="AE278" s="27"/>
    </row>
    <row r="279" spans="1:31" s="2" customFormat="1">
      <c r="A279"/>
      <c r="B279"/>
      <c r="C279" s="1"/>
      <c r="D279" s="24"/>
      <c r="E279" s="27"/>
      <c r="F279" s="24"/>
      <c r="G279" s="27"/>
      <c r="H279" s="24"/>
      <c r="I279" s="27"/>
      <c r="J279" s="24"/>
      <c r="K279" s="27"/>
      <c r="L279" s="24"/>
      <c r="M279" s="27"/>
      <c r="N279" s="24"/>
      <c r="O279" s="27"/>
      <c r="P279" s="24"/>
      <c r="Q279" s="27"/>
      <c r="R279" s="24"/>
      <c r="S279" s="27"/>
      <c r="T279" s="24"/>
      <c r="U279" s="27"/>
      <c r="V279" s="24"/>
      <c r="W279" s="27"/>
      <c r="X279" s="24"/>
      <c r="Y279" s="27"/>
      <c r="Z279" s="24"/>
      <c r="AA279" s="27"/>
      <c r="AB279" s="24"/>
      <c r="AC279" s="27"/>
      <c r="AD279" s="24"/>
      <c r="AE279" s="27"/>
    </row>
    <row r="280" spans="1:31" s="2" customFormat="1">
      <c r="A280"/>
      <c r="B280"/>
      <c r="C280" s="1"/>
      <c r="D280" s="24"/>
      <c r="E280" s="27"/>
      <c r="F280" s="24"/>
      <c r="G280" s="27"/>
      <c r="H280" s="24"/>
      <c r="I280" s="27"/>
      <c r="J280" s="24"/>
      <c r="K280" s="27"/>
      <c r="L280" s="24"/>
      <c r="M280" s="27"/>
      <c r="N280" s="24"/>
      <c r="O280" s="27"/>
      <c r="P280" s="24"/>
      <c r="Q280" s="27"/>
      <c r="R280" s="24"/>
      <c r="S280" s="27"/>
      <c r="T280" s="24"/>
      <c r="U280" s="27"/>
      <c r="V280" s="24"/>
      <c r="W280" s="27"/>
      <c r="X280" s="24"/>
      <c r="Y280" s="27"/>
      <c r="Z280" s="24"/>
      <c r="AA280" s="27"/>
      <c r="AB280" s="24"/>
      <c r="AC280" s="27"/>
      <c r="AD280" s="24"/>
      <c r="AE280" s="27"/>
    </row>
    <row r="281" spans="1:31" s="2" customFormat="1">
      <c r="A281"/>
      <c r="B281"/>
      <c r="C281" s="1"/>
      <c r="D281" s="24"/>
      <c r="E281" s="27"/>
      <c r="F281" s="24"/>
      <c r="G281" s="27"/>
      <c r="H281" s="24"/>
      <c r="I281" s="27"/>
      <c r="J281" s="24"/>
      <c r="K281" s="27"/>
      <c r="L281" s="24"/>
      <c r="M281" s="27"/>
      <c r="N281" s="24"/>
      <c r="O281" s="27"/>
      <c r="P281" s="24"/>
      <c r="Q281" s="27"/>
      <c r="R281" s="24"/>
      <c r="S281" s="27"/>
      <c r="T281" s="24"/>
      <c r="U281" s="27"/>
      <c r="V281" s="24"/>
      <c r="W281" s="27"/>
      <c r="X281" s="24"/>
      <c r="Y281" s="27"/>
      <c r="Z281" s="24"/>
      <c r="AA281" s="27"/>
      <c r="AB281" s="24"/>
      <c r="AC281" s="27"/>
      <c r="AD281" s="24"/>
      <c r="AE281" s="27"/>
    </row>
    <row r="282" spans="1:31" s="2" customFormat="1">
      <c r="A282"/>
      <c r="B282"/>
      <c r="C282" s="1"/>
      <c r="D282" s="24"/>
      <c r="E282" s="27"/>
      <c r="F282" s="24"/>
      <c r="G282" s="27"/>
      <c r="H282" s="24"/>
      <c r="I282" s="27"/>
      <c r="J282" s="24"/>
      <c r="K282" s="27"/>
      <c r="L282" s="24"/>
      <c r="M282" s="27"/>
      <c r="N282" s="24"/>
      <c r="O282" s="27"/>
      <c r="P282" s="24"/>
      <c r="Q282" s="27"/>
      <c r="R282" s="24"/>
      <c r="S282" s="27"/>
      <c r="T282" s="24"/>
      <c r="U282" s="27"/>
      <c r="V282" s="24"/>
      <c r="W282" s="27"/>
      <c r="X282" s="24"/>
      <c r="Y282" s="27"/>
      <c r="Z282" s="24"/>
      <c r="AA282" s="27"/>
      <c r="AB282" s="24"/>
      <c r="AC282" s="27"/>
      <c r="AD282" s="24"/>
      <c r="AE282" s="27"/>
    </row>
    <row r="283" spans="1:31" s="2" customFormat="1">
      <c r="A283"/>
      <c r="B283"/>
      <c r="C283" s="1"/>
      <c r="D283" s="24"/>
      <c r="E283" s="27"/>
      <c r="F283" s="24"/>
      <c r="G283" s="27"/>
      <c r="H283" s="24"/>
      <c r="I283" s="27"/>
      <c r="J283" s="24"/>
      <c r="K283" s="27"/>
      <c r="L283" s="24"/>
      <c r="M283" s="27"/>
      <c r="N283" s="24"/>
      <c r="O283" s="27"/>
      <c r="P283" s="24"/>
      <c r="Q283" s="27"/>
      <c r="R283" s="24"/>
      <c r="S283" s="27"/>
      <c r="T283" s="24"/>
      <c r="U283" s="27"/>
      <c r="V283" s="24"/>
      <c r="W283" s="27"/>
      <c r="X283" s="24"/>
      <c r="Y283" s="27"/>
      <c r="Z283" s="24"/>
      <c r="AA283" s="27"/>
      <c r="AB283" s="24"/>
      <c r="AC283" s="27"/>
      <c r="AD283" s="24"/>
      <c r="AE283" s="27"/>
    </row>
    <row r="284" spans="1:31" s="2" customFormat="1">
      <c r="A284"/>
      <c r="B284"/>
      <c r="C284" s="1"/>
      <c r="D284" s="24"/>
      <c r="E284" s="27"/>
      <c r="F284" s="24"/>
      <c r="G284" s="27"/>
      <c r="H284" s="24"/>
      <c r="I284" s="27"/>
      <c r="J284" s="24"/>
      <c r="K284" s="27"/>
      <c r="L284" s="24"/>
      <c r="M284" s="27"/>
      <c r="N284" s="24"/>
      <c r="O284" s="27"/>
      <c r="P284" s="24"/>
      <c r="Q284" s="27"/>
      <c r="R284" s="24"/>
      <c r="S284" s="27"/>
      <c r="T284" s="24"/>
      <c r="U284" s="27"/>
      <c r="V284" s="24"/>
      <c r="W284" s="27"/>
      <c r="X284" s="24"/>
      <c r="Y284" s="27"/>
      <c r="Z284" s="24"/>
      <c r="AA284" s="27"/>
      <c r="AB284" s="24"/>
      <c r="AC284" s="27"/>
      <c r="AD284" s="24"/>
      <c r="AE284" s="27"/>
    </row>
    <row r="285" spans="1:31" s="2" customFormat="1">
      <c r="A285"/>
      <c r="B285"/>
      <c r="C285" s="1"/>
      <c r="D285" s="24"/>
      <c r="E285" s="27"/>
      <c r="F285" s="24"/>
      <c r="G285" s="27"/>
      <c r="H285" s="24"/>
      <c r="I285" s="27"/>
      <c r="J285" s="24"/>
      <c r="K285" s="27"/>
      <c r="L285" s="24"/>
      <c r="M285" s="27"/>
      <c r="N285" s="24"/>
      <c r="O285" s="27"/>
      <c r="P285" s="24"/>
      <c r="Q285" s="27"/>
      <c r="R285" s="24"/>
      <c r="S285" s="27"/>
      <c r="T285" s="24"/>
      <c r="U285" s="27"/>
      <c r="V285" s="24"/>
      <c r="W285" s="27"/>
      <c r="X285" s="24"/>
      <c r="Y285" s="27"/>
      <c r="Z285" s="24"/>
      <c r="AA285" s="27"/>
      <c r="AB285" s="24"/>
      <c r="AC285" s="27"/>
      <c r="AD285" s="24"/>
      <c r="AE285" s="27"/>
    </row>
    <row r="286" spans="1:31" s="2" customFormat="1">
      <c r="A286"/>
      <c r="B286"/>
      <c r="C286" s="1"/>
      <c r="D286" s="24"/>
      <c r="E286" s="27"/>
      <c r="F286" s="24"/>
      <c r="G286" s="27"/>
      <c r="H286" s="24"/>
      <c r="I286" s="27"/>
      <c r="J286" s="24"/>
      <c r="K286" s="27"/>
      <c r="L286" s="24"/>
      <c r="M286" s="27"/>
      <c r="N286" s="24"/>
      <c r="O286" s="27"/>
      <c r="P286" s="24"/>
      <c r="Q286" s="27"/>
      <c r="R286" s="24"/>
      <c r="S286" s="27"/>
      <c r="T286" s="24"/>
      <c r="U286" s="27"/>
      <c r="V286" s="24"/>
      <c r="W286" s="27"/>
      <c r="X286" s="24"/>
      <c r="Y286" s="27"/>
      <c r="Z286" s="24"/>
      <c r="AA286" s="27"/>
      <c r="AB286" s="24"/>
      <c r="AC286" s="27"/>
      <c r="AD286" s="24"/>
      <c r="AE286" s="27"/>
    </row>
    <row r="287" spans="1:31" s="2" customFormat="1">
      <c r="A287"/>
      <c r="B287"/>
      <c r="C287" s="1"/>
      <c r="D287" s="24"/>
      <c r="E287" s="27"/>
      <c r="F287" s="24"/>
      <c r="G287" s="27"/>
      <c r="H287" s="24"/>
      <c r="I287" s="27"/>
      <c r="J287" s="24"/>
      <c r="K287" s="27"/>
      <c r="L287" s="24"/>
      <c r="M287" s="27"/>
      <c r="N287" s="24"/>
      <c r="O287" s="27"/>
      <c r="P287" s="24"/>
      <c r="Q287" s="27"/>
      <c r="R287" s="24"/>
      <c r="S287" s="27"/>
      <c r="T287" s="24"/>
      <c r="U287" s="27"/>
      <c r="V287" s="24"/>
      <c r="W287" s="27"/>
      <c r="X287" s="24"/>
      <c r="Y287" s="27"/>
      <c r="Z287" s="24"/>
      <c r="AA287" s="27"/>
      <c r="AB287" s="24"/>
      <c r="AC287" s="27"/>
      <c r="AD287" s="24"/>
      <c r="AE287" s="27"/>
    </row>
    <row r="288" spans="1:31" s="2" customFormat="1">
      <c r="A288"/>
      <c r="B288"/>
      <c r="C288" s="1"/>
      <c r="D288" s="24"/>
      <c r="E288" s="27"/>
      <c r="F288" s="24"/>
      <c r="G288" s="27"/>
      <c r="H288" s="24"/>
      <c r="I288" s="27"/>
      <c r="J288" s="24"/>
      <c r="K288" s="27"/>
      <c r="L288" s="24"/>
      <c r="M288" s="27"/>
      <c r="N288" s="24"/>
      <c r="O288" s="27"/>
      <c r="P288" s="24"/>
      <c r="Q288" s="27"/>
      <c r="R288" s="24"/>
      <c r="S288" s="27"/>
      <c r="T288" s="24"/>
      <c r="U288" s="27"/>
      <c r="V288" s="24"/>
      <c r="W288" s="27"/>
      <c r="X288" s="24"/>
      <c r="Y288" s="27"/>
      <c r="Z288" s="24"/>
      <c r="AA288" s="27"/>
      <c r="AB288" s="24"/>
      <c r="AC288" s="27"/>
      <c r="AD288" s="24"/>
      <c r="AE288" s="27"/>
    </row>
    <row r="289" spans="1:31" s="2" customFormat="1">
      <c r="A289"/>
      <c r="B289"/>
      <c r="C289" s="1"/>
      <c r="D289" s="24"/>
      <c r="E289" s="27"/>
      <c r="F289" s="24"/>
      <c r="G289" s="27"/>
      <c r="H289" s="24"/>
      <c r="I289" s="27"/>
      <c r="J289" s="24"/>
      <c r="K289" s="27"/>
      <c r="L289" s="24"/>
      <c r="M289" s="27"/>
      <c r="N289" s="24"/>
      <c r="O289" s="27"/>
      <c r="P289" s="24"/>
      <c r="Q289" s="27"/>
      <c r="R289" s="24"/>
      <c r="S289" s="27"/>
      <c r="T289" s="24"/>
      <c r="U289" s="27"/>
      <c r="V289" s="24"/>
      <c r="W289" s="27"/>
      <c r="X289" s="24"/>
      <c r="Y289" s="27"/>
      <c r="Z289" s="24"/>
      <c r="AA289" s="27"/>
      <c r="AB289" s="24"/>
      <c r="AC289" s="27"/>
      <c r="AD289" s="24"/>
      <c r="AE289" s="27"/>
    </row>
    <row r="290" spans="1:31" s="2" customFormat="1">
      <c r="A290"/>
      <c r="B290"/>
      <c r="C290" s="1"/>
      <c r="D290" s="24"/>
      <c r="E290" s="27"/>
      <c r="F290" s="24"/>
      <c r="G290" s="27"/>
      <c r="H290" s="24"/>
      <c r="I290" s="27"/>
      <c r="J290" s="24"/>
      <c r="K290" s="27"/>
      <c r="L290" s="24"/>
      <c r="M290" s="27"/>
      <c r="N290" s="24"/>
      <c r="O290" s="27"/>
      <c r="P290" s="24"/>
      <c r="Q290" s="27"/>
      <c r="R290" s="24"/>
      <c r="S290" s="27"/>
      <c r="T290" s="24"/>
      <c r="U290" s="27"/>
      <c r="V290" s="24"/>
      <c r="W290" s="27"/>
      <c r="X290" s="24"/>
      <c r="Y290" s="27"/>
      <c r="Z290" s="24"/>
      <c r="AA290" s="27"/>
      <c r="AB290" s="24"/>
      <c r="AC290" s="27"/>
      <c r="AD290" s="24"/>
      <c r="AE290" s="27"/>
    </row>
    <row r="291" spans="1:31" s="2" customFormat="1">
      <c r="A291"/>
      <c r="B291"/>
      <c r="C291" s="1"/>
      <c r="D291" s="24"/>
      <c r="E291" s="27"/>
      <c r="F291" s="24"/>
      <c r="G291" s="27"/>
      <c r="H291" s="24"/>
      <c r="I291" s="27"/>
      <c r="J291" s="24"/>
      <c r="K291" s="27"/>
      <c r="L291" s="24"/>
      <c r="M291" s="27"/>
      <c r="N291" s="24"/>
      <c r="O291" s="27"/>
      <c r="P291" s="24"/>
      <c r="Q291" s="27"/>
      <c r="R291" s="24"/>
      <c r="S291" s="27"/>
      <c r="T291" s="24"/>
      <c r="U291" s="27"/>
      <c r="V291" s="24"/>
      <c r="W291" s="27"/>
      <c r="X291" s="24"/>
      <c r="Y291" s="27"/>
      <c r="Z291" s="24"/>
      <c r="AA291" s="27"/>
      <c r="AB291" s="24"/>
      <c r="AC291" s="27"/>
      <c r="AD291" s="24"/>
      <c r="AE291" s="27"/>
    </row>
    <row r="292" spans="1:31" s="2" customFormat="1">
      <c r="A292"/>
      <c r="B292"/>
      <c r="C292" s="1"/>
      <c r="D292" s="24"/>
      <c r="E292" s="27"/>
      <c r="F292" s="24"/>
      <c r="G292" s="27"/>
      <c r="H292" s="24"/>
      <c r="I292" s="27"/>
      <c r="J292" s="24"/>
      <c r="K292" s="27"/>
      <c r="L292" s="24"/>
      <c r="M292" s="27"/>
      <c r="N292" s="24"/>
      <c r="O292" s="27"/>
      <c r="P292" s="24"/>
      <c r="Q292" s="27"/>
      <c r="R292" s="24"/>
      <c r="S292" s="27"/>
      <c r="T292" s="24"/>
      <c r="U292" s="27"/>
      <c r="V292" s="24"/>
      <c r="W292" s="27"/>
      <c r="X292" s="24"/>
      <c r="Y292" s="27"/>
      <c r="Z292" s="24"/>
      <c r="AA292" s="27"/>
      <c r="AB292" s="24"/>
      <c r="AC292" s="27"/>
      <c r="AD292" s="24"/>
      <c r="AE292" s="27"/>
    </row>
    <row r="293" spans="1:31" s="2" customFormat="1">
      <c r="A293"/>
      <c r="B293"/>
      <c r="C293" s="1"/>
      <c r="D293" s="24"/>
      <c r="E293" s="27"/>
      <c r="F293" s="24"/>
      <c r="G293" s="27"/>
      <c r="H293" s="24"/>
      <c r="I293" s="27"/>
      <c r="J293" s="24"/>
      <c r="K293" s="27"/>
      <c r="L293" s="24"/>
      <c r="M293" s="27"/>
      <c r="N293" s="24"/>
      <c r="O293" s="27"/>
      <c r="P293" s="24"/>
      <c r="Q293" s="27"/>
      <c r="R293" s="24"/>
      <c r="S293" s="27"/>
      <c r="T293" s="24"/>
      <c r="U293" s="27"/>
      <c r="V293" s="24"/>
      <c r="W293" s="27"/>
      <c r="X293" s="24"/>
      <c r="Y293" s="27"/>
      <c r="Z293" s="24"/>
      <c r="AA293" s="27"/>
      <c r="AB293" s="24"/>
      <c r="AC293" s="27"/>
      <c r="AD293" s="24"/>
      <c r="AE293" s="27"/>
    </row>
    <row r="294" spans="1:31" s="2" customFormat="1">
      <c r="A294"/>
      <c r="B294"/>
      <c r="C294" s="1"/>
      <c r="D294" s="24"/>
      <c r="E294" s="27"/>
      <c r="F294" s="24"/>
      <c r="G294" s="27"/>
      <c r="H294" s="24"/>
      <c r="I294" s="27"/>
      <c r="J294" s="24"/>
      <c r="K294" s="27"/>
      <c r="L294" s="24"/>
      <c r="M294" s="27"/>
      <c r="N294" s="24"/>
      <c r="O294" s="27"/>
      <c r="P294" s="24"/>
      <c r="Q294" s="27"/>
      <c r="R294" s="24"/>
      <c r="S294" s="27"/>
      <c r="T294" s="24"/>
      <c r="U294" s="27"/>
      <c r="V294" s="24"/>
      <c r="W294" s="27"/>
      <c r="X294" s="24"/>
      <c r="Y294" s="27"/>
      <c r="Z294" s="24"/>
      <c r="AA294" s="27"/>
      <c r="AB294" s="24"/>
      <c r="AC294" s="27"/>
      <c r="AD294" s="24"/>
      <c r="AE294" s="27"/>
    </row>
    <row r="295" spans="1:31" s="2" customFormat="1">
      <c r="A295"/>
      <c r="B295"/>
      <c r="C295" s="1"/>
      <c r="D295" s="24"/>
      <c r="E295" s="27"/>
      <c r="F295" s="24"/>
      <c r="G295" s="27"/>
      <c r="H295" s="24"/>
      <c r="I295" s="27"/>
      <c r="J295" s="24"/>
      <c r="K295" s="27"/>
      <c r="L295" s="24"/>
      <c r="M295" s="27"/>
      <c r="N295" s="24"/>
      <c r="O295" s="27"/>
      <c r="P295" s="24"/>
      <c r="Q295" s="27"/>
      <c r="R295" s="24"/>
      <c r="S295" s="27"/>
      <c r="T295" s="24"/>
      <c r="U295" s="27"/>
      <c r="V295" s="24"/>
      <c r="W295" s="27"/>
      <c r="X295" s="24"/>
      <c r="Y295" s="27"/>
      <c r="Z295" s="24"/>
      <c r="AA295" s="27"/>
      <c r="AB295" s="24"/>
      <c r="AC295" s="27"/>
      <c r="AD295" s="24"/>
      <c r="AE295" s="27"/>
    </row>
    <row r="296" spans="1:31" s="2" customFormat="1">
      <c r="A296"/>
      <c r="B296"/>
      <c r="C296" s="1"/>
      <c r="D296" s="24"/>
      <c r="E296" s="27"/>
      <c r="F296" s="24"/>
      <c r="G296" s="27"/>
      <c r="H296" s="24"/>
      <c r="I296" s="27"/>
      <c r="J296" s="24"/>
      <c r="K296" s="27"/>
      <c r="L296" s="24"/>
      <c r="M296" s="27"/>
      <c r="N296" s="24"/>
      <c r="O296" s="27"/>
      <c r="P296" s="24"/>
      <c r="Q296" s="27"/>
      <c r="R296" s="24"/>
      <c r="S296" s="27"/>
      <c r="T296" s="24"/>
      <c r="U296" s="27"/>
      <c r="V296" s="24"/>
      <c r="W296" s="27"/>
      <c r="X296" s="24"/>
      <c r="Y296" s="27"/>
      <c r="Z296" s="24"/>
      <c r="AA296" s="27"/>
      <c r="AB296" s="24"/>
      <c r="AC296" s="27"/>
      <c r="AD296" s="24"/>
      <c r="AE296" s="27"/>
    </row>
    <row r="297" spans="1:31" s="2" customFormat="1">
      <c r="A297"/>
      <c r="B297"/>
      <c r="C297" s="1"/>
      <c r="D297" s="24"/>
      <c r="E297" s="27"/>
      <c r="F297" s="24"/>
      <c r="G297" s="27"/>
      <c r="H297" s="24"/>
      <c r="I297" s="27"/>
      <c r="J297" s="24"/>
      <c r="K297" s="27"/>
      <c r="L297" s="24"/>
      <c r="M297" s="27"/>
      <c r="N297" s="24"/>
      <c r="O297" s="27"/>
      <c r="P297" s="24"/>
      <c r="Q297" s="27"/>
      <c r="R297" s="24"/>
      <c r="S297" s="27"/>
      <c r="T297" s="24"/>
      <c r="U297" s="27"/>
      <c r="V297" s="24"/>
      <c r="W297" s="27"/>
      <c r="X297" s="24"/>
      <c r="Y297" s="27"/>
      <c r="Z297" s="24"/>
      <c r="AA297" s="27"/>
      <c r="AB297" s="24"/>
      <c r="AC297" s="27"/>
      <c r="AD297" s="24"/>
      <c r="AE297" s="27"/>
    </row>
    <row r="298" spans="1:31" s="2" customFormat="1">
      <c r="A298"/>
      <c r="B298"/>
      <c r="C298" s="1"/>
      <c r="D298" s="24"/>
      <c r="E298" s="27"/>
      <c r="F298" s="24"/>
      <c r="G298" s="27"/>
      <c r="H298" s="24"/>
      <c r="I298" s="27"/>
      <c r="J298" s="24"/>
      <c r="K298" s="27"/>
      <c r="L298" s="24"/>
      <c r="M298" s="27"/>
      <c r="N298" s="24"/>
      <c r="O298" s="27"/>
      <c r="P298" s="24"/>
      <c r="Q298" s="27"/>
      <c r="R298" s="24"/>
      <c r="S298" s="27"/>
      <c r="T298" s="24"/>
      <c r="U298" s="27"/>
      <c r="V298" s="24"/>
      <c r="W298" s="27"/>
      <c r="X298" s="24"/>
      <c r="Y298" s="27"/>
      <c r="Z298" s="24"/>
      <c r="AA298" s="27"/>
      <c r="AB298" s="24"/>
      <c r="AC298" s="27"/>
      <c r="AD298" s="24"/>
      <c r="AE298" s="27"/>
    </row>
    <row r="299" spans="1:31" s="2" customFormat="1">
      <c r="A299"/>
      <c r="B299"/>
      <c r="C299" s="1"/>
      <c r="D299" s="24"/>
      <c r="E299" s="27"/>
      <c r="F299" s="24"/>
      <c r="G299" s="27"/>
      <c r="H299" s="24"/>
      <c r="I299" s="27"/>
      <c r="J299" s="24"/>
      <c r="K299" s="27"/>
      <c r="L299" s="24"/>
      <c r="M299" s="27"/>
      <c r="N299" s="24"/>
      <c r="O299" s="27"/>
      <c r="P299" s="24"/>
      <c r="Q299" s="27"/>
      <c r="R299" s="24"/>
      <c r="S299" s="27"/>
      <c r="T299" s="24"/>
      <c r="U299" s="27"/>
      <c r="V299" s="24"/>
      <c r="W299" s="27"/>
      <c r="X299" s="24"/>
      <c r="Y299" s="27"/>
      <c r="Z299" s="24"/>
      <c r="AA299" s="27"/>
      <c r="AB299" s="24"/>
      <c r="AC299" s="27"/>
      <c r="AD299" s="24"/>
      <c r="AE299" s="27"/>
    </row>
    <row r="300" spans="1:31" s="2" customFormat="1">
      <c r="A300"/>
      <c r="B300"/>
      <c r="C300" s="1"/>
      <c r="D300" s="24"/>
      <c r="E300" s="27"/>
      <c r="F300" s="24"/>
      <c r="G300" s="27"/>
      <c r="H300" s="24"/>
      <c r="I300" s="27"/>
      <c r="J300" s="24"/>
      <c r="K300" s="27"/>
      <c r="L300" s="24"/>
      <c r="M300" s="27"/>
      <c r="N300" s="24"/>
      <c r="O300" s="27"/>
      <c r="P300" s="24"/>
      <c r="Q300" s="27"/>
      <c r="R300" s="24"/>
      <c r="S300" s="27"/>
      <c r="T300" s="24"/>
      <c r="U300" s="27"/>
      <c r="V300" s="24"/>
      <c r="W300" s="27"/>
      <c r="X300" s="24"/>
      <c r="Y300" s="27"/>
      <c r="Z300" s="24"/>
      <c r="AA300" s="27"/>
      <c r="AB300" s="24"/>
      <c r="AC300" s="27"/>
      <c r="AD300" s="24"/>
      <c r="AE300" s="27"/>
    </row>
    <row r="301" spans="1:31" s="2" customFormat="1">
      <c r="A301"/>
      <c r="B301"/>
      <c r="C301" s="1"/>
      <c r="D301" s="24"/>
      <c r="E301" s="27"/>
      <c r="F301" s="24"/>
      <c r="G301" s="27"/>
      <c r="H301" s="24"/>
      <c r="I301" s="27"/>
      <c r="J301" s="24"/>
      <c r="K301" s="27"/>
      <c r="L301" s="24"/>
      <c r="M301" s="27"/>
      <c r="N301" s="24"/>
      <c r="O301" s="27"/>
      <c r="P301" s="24"/>
      <c r="Q301" s="27"/>
      <c r="R301" s="24"/>
      <c r="S301" s="27"/>
      <c r="T301" s="24"/>
      <c r="U301" s="27"/>
      <c r="V301" s="24"/>
      <c r="W301" s="27"/>
      <c r="X301" s="24"/>
      <c r="Y301" s="27"/>
      <c r="Z301" s="24"/>
      <c r="AA301" s="27"/>
      <c r="AB301" s="24"/>
      <c r="AC301" s="27"/>
      <c r="AD301" s="24"/>
      <c r="AE301" s="27"/>
    </row>
    <row r="302" spans="1:31" s="2" customFormat="1">
      <c r="A302"/>
      <c r="B302"/>
      <c r="C302" s="1"/>
      <c r="D302" s="24"/>
      <c r="E302" s="27"/>
      <c r="F302" s="24"/>
      <c r="G302" s="27"/>
      <c r="H302" s="24"/>
      <c r="I302" s="27"/>
      <c r="J302" s="24"/>
      <c r="K302" s="27"/>
      <c r="L302" s="24"/>
      <c r="M302" s="27"/>
      <c r="N302" s="24"/>
      <c r="O302" s="27"/>
      <c r="P302" s="24"/>
      <c r="Q302" s="27"/>
      <c r="R302" s="24"/>
      <c r="S302" s="27"/>
      <c r="T302" s="24"/>
      <c r="U302" s="27"/>
      <c r="V302" s="24"/>
      <c r="W302" s="27"/>
      <c r="X302" s="24"/>
      <c r="Y302" s="27"/>
      <c r="Z302" s="24"/>
      <c r="AA302" s="27"/>
      <c r="AB302" s="24"/>
      <c r="AC302" s="27"/>
      <c r="AD302" s="24"/>
      <c r="AE302" s="27"/>
    </row>
    <row r="303" spans="1:31" s="2" customFormat="1">
      <c r="A303"/>
      <c r="B303"/>
      <c r="C303" s="1"/>
      <c r="D303" s="24"/>
      <c r="E303" s="27"/>
      <c r="F303" s="24"/>
      <c r="G303" s="27"/>
      <c r="H303" s="24"/>
      <c r="I303" s="27"/>
      <c r="J303" s="24"/>
      <c r="K303" s="27"/>
      <c r="L303" s="24"/>
      <c r="M303" s="27"/>
      <c r="N303" s="24"/>
      <c r="O303" s="27"/>
      <c r="P303" s="24"/>
      <c r="Q303" s="27"/>
      <c r="R303" s="24"/>
      <c r="S303" s="27"/>
      <c r="T303" s="24"/>
      <c r="U303" s="27"/>
      <c r="V303" s="24"/>
      <c r="W303" s="27"/>
      <c r="X303" s="24"/>
      <c r="Y303" s="27"/>
      <c r="Z303" s="24"/>
      <c r="AA303" s="27"/>
      <c r="AB303" s="24"/>
      <c r="AC303" s="27"/>
      <c r="AD303" s="24"/>
      <c r="AE303" s="27"/>
    </row>
    <row r="304" spans="1:31" s="2" customFormat="1">
      <c r="A304"/>
      <c r="B304"/>
      <c r="C304" s="1"/>
      <c r="D304" s="24"/>
      <c r="E304" s="27"/>
      <c r="F304" s="24"/>
      <c r="G304" s="27"/>
      <c r="H304" s="24"/>
      <c r="I304" s="27"/>
      <c r="J304" s="24"/>
      <c r="K304" s="27"/>
      <c r="L304" s="24"/>
      <c r="M304" s="27"/>
      <c r="N304" s="24"/>
      <c r="O304" s="27"/>
      <c r="P304" s="24"/>
      <c r="Q304" s="27"/>
      <c r="R304" s="24"/>
      <c r="S304" s="27"/>
      <c r="T304" s="24"/>
      <c r="U304" s="27"/>
      <c r="V304" s="24"/>
      <c r="W304" s="27"/>
      <c r="X304" s="24"/>
      <c r="Y304" s="27"/>
      <c r="Z304" s="24"/>
      <c r="AA304" s="27"/>
      <c r="AB304" s="24"/>
      <c r="AC304" s="27"/>
      <c r="AD304" s="24"/>
      <c r="AE304" s="27"/>
    </row>
    <row r="305" spans="1:31" s="2" customFormat="1">
      <c r="A305"/>
      <c r="B305"/>
      <c r="C305" s="1"/>
      <c r="D305" s="24"/>
      <c r="E305" s="27"/>
      <c r="F305" s="24"/>
      <c r="G305" s="27"/>
      <c r="H305" s="24"/>
      <c r="I305" s="27"/>
      <c r="J305" s="24"/>
      <c r="K305" s="27"/>
      <c r="L305" s="24"/>
      <c r="M305" s="27"/>
      <c r="N305" s="24"/>
      <c r="O305" s="27"/>
      <c r="P305" s="24"/>
      <c r="Q305" s="27"/>
      <c r="R305" s="24"/>
      <c r="S305" s="27"/>
      <c r="T305" s="24"/>
      <c r="U305" s="27"/>
      <c r="V305" s="24"/>
      <c r="W305" s="27"/>
      <c r="X305" s="24"/>
      <c r="Y305" s="27"/>
      <c r="Z305" s="24"/>
      <c r="AA305" s="27"/>
      <c r="AB305" s="24"/>
      <c r="AC305" s="27"/>
      <c r="AD305" s="24"/>
      <c r="AE305" s="27"/>
    </row>
    <row r="306" spans="1:31" s="2" customFormat="1">
      <c r="A306"/>
      <c r="B306"/>
      <c r="C306" s="1"/>
      <c r="D306" s="24"/>
      <c r="E306" s="27"/>
      <c r="F306" s="24"/>
      <c r="G306" s="27"/>
      <c r="H306" s="24"/>
      <c r="I306" s="27"/>
      <c r="J306" s="24"/>
      <c r="K306" s="27"/>
      <c r="L306" s="24"/>
      <c r="M306" s="27"/>
      <c r="N306" s="24"/>
      <c r="O306" s="27"/>
      <c r="P306" s="24"/>
      <c r="Q306" s="27"/>
      <c r="R306" s="24"/>
      <c r="S306" s="27"/>
      <c r="T306" s="24"/>
      <c r="U306" s="27"/>
      <c r="V306" s="24"/>
      <c r="W306" s="27"/>
      <c r="X306" s="24"/>
      <c r="Y306" s="27"/>
      <c r="Z306" s="24"/>
      <c r="AA306" s="27"/>
      <c r="AB306" s="24"/>
      <c r="AC306" s="27"/>
      <c r="AD306" s="24"/>
      <c r="AE306" s="27"/>
    </row>
    <row r="307" spans="1:31" s="2" customFormat="1">
      <c r="A307"/>
      <c r="B307"/>
      <c r="C307" s="1"/>
      <c r="D307" s="24"/>
      <c r="E307" s="27"/>
      <c r="F307" s="24"/>
      <c r="G307" s="27"/>
      <c r="H307" s="24"/>
      <c r="I307" s="27"/>
      <c r="J307" s="24"/>
      <c r="K307" s="27"/>
      <c r="L307" s="24"/>
      <c r="M307" s="27"/>
      <c r="N307" s="24"/>
      <c r="O307" s="27"/>
      <c r="P307" s="24"/>
      <c r="Q307" s="27"/>
      <c r="R307" s="24"/>
      <c r="S307" s="27"/>
      <c r="T307" s="24"/>
      <c r="U307" s="27"/>
      <c r="V307" s="24"/>
      <c r="W307" s="27"/>
      <c r="X307" s="24"/>
      <c r="Y307" s="27"/>
      <c r="Z307" s="24"/>
      <c r="AA307" s="27"/>
      <c r="AB307" s="24"/>
      <c r="AC307" s="27"/>
      <c r="AD307" s="24"/>
      <c r="AE307" s="27"/>
    </row>
    <row r="308" spans="1:31" s="2" customFormat="1">
      <c r="A308"/>
      <c r="B308"/>
      <c r="C308" s="1"/>
      <c r="D308" s="24"/>
      <c r="E308" s="27"/>
      <c r="F308" s="24"/>
      <c r="G308" s="27"/>
      <c r="H308" s="24"/>
      <c r="I308" s="27"/>
      <c r="J308" s="24"/>
      <c r="K308" s="27"/>
      <c r="L308" s="24"/>
      <c r="M308" s="27"/>
      <c r="N308" s="24"/>
      <c r="O308" s="27"/>
      <c r="P308" s="24"/>
      <c r="Q308" s="27"/>
      <c r="R308" s="24"/>
      <c r="S308" s="27"/>
      <c r="T308" s="24"/>
      <c r="U308" s="27"/>
      <c r="V308" s="24"/>
      <c r="W308" s="27"/>
      <c r="X308" s="24"/>
      <c r="Y308" s="27"/>
      <c r="Z308" s="24"/>
      <c r="AA308" s="27"/>
      <c r="AB308" s="24"/>
      <c r="AC308" s="27"/>
      <c r="AD308" s="24"/>
      <c r="AE308" s="27"/>
    </row>
    <row r="309" spans="1:31" s="2" customFormat="1">
      <c r="A309"/>
      <c r="B309"/>
      <c r="C309" s="1"/>
      <c r="D309" s="24"/>
      <c r="E309" s="27"/>
      <c r="F309" s="24"/>
      <c r="G309" s="27"/>
      <c r="H309" s="24"/>
      <c r="I309" s="27"/>
      <c r="J309" s="24"/>
      <c r="K309" s="27"/>
      <c r="L309" s="24"/>
      <c r="M309" s="27"/>
      <c r="N309" s="24"/>
      <c r="O309" s="27"/>
      <c r="P309" s="24"/>
      <c r="Q309" s="27"/>
      <c r="R309" s="24"/>
      <c r="S309" s="27"/>
      <c r="T309" s="24"/>
      <c r="U309" s="27"/>
      <c r="V309" s="24"/>
      <c r="W309" s="27"/>
      <c r="X309" s="24"/>
      <c r="Y309" s="27"/>
      <c r="Z309" s="24"/>
      <c r="AA309" s="27"/>
      <c r="AB309" s="24"/>
      <c r="AC309" s="27"/>
      <c r="AD309" s="24"/>
      <c r="AE309" s="27"/>
    </row>
    <row r="310" spans="1:31" s="2" customFormat="1">
      <c r="A310"/>
      <c r="B310"/>
      <c r="C310" s="1"/>
      <c r="D310" s="24"/>
      <c r="E310" s="27"/>
      <c r="F310" s="24"/>
      <c r="G310" s="27"/>
      <c r="H310" s="24"/>
      <c r="I310" s="27"/>
      <c r="J310" s="24"/>
      <c r="K310" s="27"/>
      <c r="L310" s="24"/>
      <c r="M310" s="27"/>
      <c r="N310" s="24"/>
      <c r="O310" s="27"/>
      <c r="P310" s="24"/>
      <c r="Q310" s="27"/>
      <c r="R310" s="24"/>
      <c r="S310" s="27"/>
      <c r="T310" s="24"/>
      <c r="U310" s="27"/>
      <c r="V310" s="24"/>
      <c r="W310" s="27"/>
      <c r="X310" s="24"/>
      <c r="Y310" s="27"/>
      <c r="Z310" s="24"/>
      <c r="AA310" s="27"/>
      <c r="AB310" s="24"/>
      <c r="AC310" s="27"/>
      <c r="AD310" s="24"/>
      <c r="AE310" s="27"/>
    </row>
    <row r="311" spans="1:31" s="2" customFormat="1">
      <c r="A311"/>
      <c r="B311"/>
      <c r="C311" s="1"/>
      <c r="D311" s="24"/>
      <c r="E311" s="27"/>
      <c r="F311" s="24"/>
      <c r="G311" s="27"/>
      <c r="H311" s="24"/>
      <c r="I311" s="27"/>
      <c r="J311" s="24"/>
      <c r="K311" s="27"/>
      <c r="L311" s="24"/>
      <c r="M311" s="27"/>
      <c r="N311" s="24"/>
      <c r="O311" s="27"/>
      <c r="P311" s="24"/>
      <c r="Q311" s="27"/>
      <c r="R311" s="24"/>
      <c r="S311" s="27"/>
      <c r="T311" s="24"/>
      <c r="U311" s="27"/>
      <c r="V311" s="24"/>
      <c r="W311" s="27"/>
      <c r="X311" s="24"/>
      <c r="Y311" s="27"/>
      <c r="Z311" s="24"/>
      <c r="AA311" s="27"/>
      <c r="AB311" s="24"/>
      <c r="AC311" s="27"/>
      <c r="AD311" s="24"/>
      <c r="AE311" s="27"/>
    </row>
    <row r="312" spans="1:31" s="2" customFormat="1">
      <c r="A312"/>
      <c r="B312"/>
      <c r="C312" s="1"/>
      <c r="D312" s="24"/>
      <c r="E312" s="27"/>
      <c r="F312" s="24"/>
      <c r="G312" s="27"/>
      <c r="H312" s="24"/>
      <c r="I312" s="27"/>
      <c r="J312" s="24"/>
      <c r="K312" s="27"/>
      <c r="L312" s="24"/>
      <c r="M312" s="27"/>
      <c r="N312" s="24"/>
      <c r="O312" s="27"/>
      <c r="P312" s="24"/>
      <c r="Q312" s="27"/>
      <c r="R312" s="24"/>
      <c r="S312" s="27"/>
      <c r="T312" s="24"/>
      <c r="U312" s="27"/>
      <c r="V312" s="24"/>
      <c r="W312" s="27"/>
      <c r="X312" s="24"/>
      <c r="Y312" s="27"/>
      <c r="Z312" s="24"/>
      <c r="AA312" s="27"/>
      <c r="AB312" s="24"/>
      <c r="AC312" s="27"/>
      <c r="AD312" s="24"/>
      <c r="AE312" s="27"/>
    </row>
    <row r="313" spans="1:31" s="2" customFormat="1">
      <c r="A313"/>
      <c r="B313"/>
      <c r="C313" s="1"/>
      <c r="D313" s="24"/>
      <c r="E313" s="27"/>
      <c r="F313" s="24"/>
      <c r="G313" s="27"/>
      <c r="H313" s="24"/>
      <c r="I313" s="27"/>
      <c r="J313" s="24"/>
      <c r="K313" s="27"/>
      <c r="L313" s="24"/>
      <c r="M313" s="27"/>
      <c r="N313" s="24"/>
      <c r="O313" s="27"/>
      <c r="P313" s="24"/>
      <c r="Q313" s="27"/>
      <c r="R313" s="24"/>
      <c r="S313" s="27"/>
      <c r="T313" s="24"/>
      <c r="U313" s="27"/>
      <c r="V313" s="24"/>
      <c r="W313" s="27"/>
      <c r="X313" s="24"/>
      <c r="Y313" s="27"/>
      <c r="Z313" s="24"/>
      <c r="AA313" s="27"/>
      <c r="AB313" s="24"/>
      <c r="AC313" s="27"/>
      <c r="AD313" s="24"/>
      <c r="AE313" s="27"/>
    </row>
    <row r="314" spans="1:31" s="2" customFormat="1">
      <c r="A314"/>
      <c r="B314"/>
      <c r="C314" s="1"/>
      <c r="D314" s="24"/>
      <c r="E314" s="27"/>
      <c r="F314" s="24"/>
      <c r="G314" s="27"/>
      <c r="H314" s="24"/>
      <c r="I314" s="27"/>
      <c r="J314" s="24"/>
      <c r="K314" s="27"/>
      <c r="L314" s="24"/>
      <c r="M314" s="27"/>
      <c r="N314" s="24"/>
      <c r="O314" s="27"/>
      <c r="P314" s="24"/>
      <c r="Q314" s="27"/>
      <c r="R314" s="24"/>
      <c r="S314" s="27"/>
      <c r="T314" s="24"/>
      <c r="U314" s="27"/>
      <c r="V314" s="24"/>
      <c r="W314" s="27"/>
      <c r="X314" s="24"/>
      <c r="Y314" s="27"/>
      <c r="Z314" s="24"/>
      <c r="AA314" s="27"/>
      <c r="AB314" s="24"/>
      <c r="AC314" s="27"/>
      <c r="AD314" s="24"/>
      <c r="AE314" s="27"/>
    </row>
    <row r="315" spans="1:31" s="2" customFormat="1">
      <c r="A315"/>
      <c r="B315"/>
      <c r="C315" s="1"/>
      <c r="D315" s="24"/>
      <c r="E315" s="27"/>
      <c r="F315" s="24"/>
      <c r="G315" s="27"/>
      <c r="H315" s="24"/>
      <c r="I315" s="27"/>
      <c r="J315" s="24"/>
      <c r="K315" s="27"/>
      <c r="L315" s="24"/>
      <c r="M315" s="27"/>
      <c r="N315" s="24"/>
      <c r="O315" s="27"/>
      <c r="P315" s="24"/>
      <c r="Q315" s="27"/>
      <c r="R315" s="24"/>
      <c r="S315" s="27"/>
      <c r="T315" s="24"/>
      <c r="U315" s="27"/>
      <c r="V315" s="24"/>
      <c r="W315" s="27"/>
      <c r="X315" s="24"/>
      <c r="Y315" s="27"/>
      <c r="Z315" s="24"/>
      <c r="AA315" s="27"/>
      <c r="AB315" s="24"/>
      <c r="AC315" s="27"/>
      <c r="AD315" s="24"/>
      <c r="AE315" s="27"/>
    </row>
    <row r="316" spans="1:31" s="2" customFormat="1">
      <c r="A316"/>
      <c r="B316"/>
      <c r="C316" s="1"/>
      <c r="D316" s="24"/>
      <c r="E316" s="27"/>
      <c r="F316" s="24"/>
      <c r="G316" s="27"/>
      <c r="H316" s="24"/>
      <c r="I316" s="27"/>
      <c r="J316" s="24"/>
      <c r="K316" s="27"/>
      <c r="L316" s="24"/>
      <c r="M316" s="27"/>
      <c r="N316" s="24"/>
      <c r="O316" s="27"/>
      <c r="P316" s="24"/>
      <c r="Q316" s="27"/>
      <c r="R316" s="24"/>
      <c r="S316" s="27"/>
      <c r="T316" s="24"/>
      <c r="U316" s="27"/>
      <c r="V316" s="24"/>
      <c r="W316" s="27"/>
      <c r="X316" s="24"/>
      <c r="Y316" s="27"/>
      <c r="Z316" s="24"/>
      <c r="AA316" s="27"/>
      <c r="AB316" s="24"/>
      <c r="AC316" s="27"/>
      <c r="AD316" s="24"/>
      <c r="AE316" s="27"/>
    </row>
    <row r="317" spans="1:31" s="2" customFormat="1">
      <c r="A317"/>
      <c r="B317"/>
      <c r="C317" s="1"/>
      <c r="D317" s="24"/>
      <c r="E317" s="27"/>
      <c r="F317" s="24"/>
      <c r="G317" s="27"/>
      <c r="H317" s="24"/>
      <c r="I317" s="27"/>
      <c r="J317" s="24"/>
      <c r="K317" s="27"/>
      <c r="L317" s="24"/>
      <c r="M317" s="27"/>
      <c r="N317" s="24"/>
      <c r="O317" s="27"/>
      <c r="P317" s="24"/>
      <c r="Q317" s="27"/>
      <c r="R317" s="24"/>
      <c r="S317" s="27"/>
      <c r="T317" s="24"/>
      <c r="U317" s="27"/>
      <c r="V317" s="24"/>
      <c r="W317" s="27"/>
      <c r="X317" s="24"/>
      <c r="Y317" s="27"/>
      <c r="Z317" s="24"/>
      <c r="AA317" s="27"/>
      <c r="AB317" s="24"/>
      <c r="AC317" s="27"/>
      <c r="AD317" s="24"/>
      <c r="AE317" s="27"/>
    </row>
    <row r="318" spans="1:31" s="2" customFormat="1">
      <c r="A318"/>
      <c r="B318"/>
      <c r="C318" s="1"/>
      <c r="D318" s="24"/>
      <c r="E318" s="27"/>
      <c r="F318" s="24"/>
      <c r="G318" s="27"/>
      <c r="H318" s="24"/>
      <c r="I318" s="27"/>
      <c r="J318" s="24"/>
      <c r="K318" s="27"/>
      <c r="L318" s="24"/>
      <c r="M318" s="27"/>
      <c r="N318" s="24"/>
      <c r="O318" s="27"/>
      <c r="P318" s="24"/>
      <c r="Q318" s="27"/>
      <c r="R318" s="24"/>
      <c r="S318" s="27"/>
      <c r="T318" s="24"/>
      <c r="U318" s="27"/>
      <c r="V318" s="24"/>
      <c r="W318" s="27"/>
      <c r="X318" s="24"/>
      <c r="Y318" s="27"/>
      <c r="Z318" s="24"/>
      <c r="AA318" s="27"/>
      <c r="AB318" s="24"/>
      <c r="AC318" s="27"/>
      <c r="AD318" s="24"/>
      <c r="AE318" s="27"/>
    </row>
    <row r="319" spans="1:31" s="2" customFormat="1">
      <c r="A319"/>
      <c r="B319"/>
      <c r="C319" s="1"/>
      <c r="D319" s="24"/>
      <c r="E319" s="27"/>
      <c r="F319" s="24"/>
      <c r="G319" s="27"/>
      <c r="H319" s="24"/>
      <c r="I319" s="27"/>
      <c r="J319" s="24"/>
      <c r="K319" s="27"/>
      <c r="L319" s="24"/>
      <c r="M319" s="27"/>
      <c r="N319" s="24"/>
      <c r="O319" s="27"/>
      <c r="P319" s="24"/>
      <c r="Q319" s="27"/>
      <c r="R319" s="24"/>
      <c r="S319" s="27"/>
      <c r="T319" s="24"/>
      <c r="U319" s="27"/>
      <c r="V319" s="24"/>
      <c r="W319" s="27"/>
      <c r="X319" s="24"/>
      <c r="Y319" s="27"/>
      <c r="Z319" s="24"/>
      <c r="AA319" s="27"/>
      <c r="AB319" s="24"/>
      <c r="AC319" s="27"/>
      <c r="AD319" s="24"/>
      <c r="AE319" s="27"/>
    </row>
    <row r="320" spans="1:31" s="2" customFormat="1">
      <c r="A320"/>
      <c r="B320"/>
      <c r="C320" s="1"/>
      <c r="D320" s="24"/>
      <c r="E320" s="27"/>
      <c r="F320" s="24"/>
      <c r="G320" s="27"/>
      <c r="H320" s="24"/>
      <c r="I320" s="27"/>
      <c r="J320" s="24"/>
      <c r="K320" s="27"/>
      <c r="L320" s="24"/>
      <c r="M320" s="27"/>
      <c r="N320" s="24"/>
      <c r="O320" s="27"/>
      <c r="P320" s="24"/>
      <c r="Q320" s="27"/>
      <c r="R320" s="24"/>
      <c r="S320" s="27"/>
      <c r="T320" s="24"/>
      <c r="U320" s="27"/>
      <c r="V320" s="24"/>
      <c r="W320" s="27"/>
      <c r="X320" s="24"/>
      <c r="Y320" s="27"/>
      <c r="Z320" s="24"/>
      <c r="AA320" s="27"/>
      <c r="AB320" s="24"/>
      <c r="AC320" s="27"/>
      <c r="AD320" s="24"/>
      <c r="AE320" s="27"/>
    </row>
    <row r="321" spans="1:31" s="2" customFormat="1">
      <c r="A321"/>
      <c r="B321"/>
      <c r="C321" s="1"/>
      <c r="D321" s="24"/>
      <c r="E321" s="27"/>
      <c r="F321" s="24"/>
      <c r="G321" s="27"/>
      <c r="H321" s="24"/>
      <c r="I321" s="27"/>
      <c r="J321" s="24"/>
      <c r="K321" s="27"/>
      <c r="L321" s="24"/>
      <c r="M321" s="27"/>
      <c r="N321" s="24"/>
      <c r="O321" s="27"/>
      <c r="P321" s="24"/>
      <c r="Q321" s="27"/>
      <c r="R321" s="24"/>
      <c r="S321" s="27"/>
      <c r="T321" s="24"/>
      <c r="U321" s="27"/>
      <c r="V321" s="24"/>
      <c r="W321" s="27"/>
      <c r="X321" s="24"/>
      <c r="Y321" s="27"/>
      <c r="Z321" s="24"/>
      <c r="AA321" s="27"/>
      <c r="AB321" s="24"/>
      <c r="AC321" s="27"/>
      <c r="AD321" s="24"/>
      <c r="AE321" s="27"/>
    </row>
    <row r="322" spans="1:31" s="2" customFormat="1">
      <c r="A322"/>
      <c r="B322"/>
      <c r="C322" s="1"/>
      <c r="D322" s="24"/>
      <c r="E322" s="27"/>
      <c r="F322" s="24"/>
      <c r="G322" s="27"/>
      <c r="H322" s="24"/>
      <c r="I322" s="27"/>
      <c r="J322" s="24"/>
      <c r="K322" s="27"/>
      <c r="L322" s="24"/>
      <c r="M322" s="27"/>
      <c r="N322" s="24"/>
      <c r="O322" s="27"/>
      <c r="P322" s="24"/>
      <c r="Q322" s="27"/>
      <c r="R322" s="24"/>
      <c r="S322" s="27"/>
      <c r="T322" s="24"/>
      <c r="U322" s="27"/>
      <c r="V322" s="24"/>
      <c r="W322" s="27"/>
      <c r="X322" s="24"/>
      <c r="Y322" s="27"/>
      <c r="Z322" s="24"/>
      <c r="AA322" s="27"/>
      <c r="AB322" s="24"/>
      <c r="AC322" s="27"/>
      <c r="AD322" s="24"/>
      <c r="AE322" s="27"/>
    </row>
    <row r="323" spans="1:31" s="2" customFormat="1">
      <c r="A323"/>
      <c r="B323"/>
      <c r="C323" s="1"/>
      <c r="D323" s="24"/>
      <c r="E323" s="27"/>
      <c r="F323" s="24"/>
      <c r="G323" s="27"/>
      <c r="H323" s="24"/>
      <c r="I323" s="27"/>
      <c r="J323" s="24"/>
      <c r="K323" s="27"/>
      <c r="L323" s="24"/>
      <c r="M323" s="27"/>
      <c r="N323" s="24"/>
      <c r="O323" s="27"/>
      <c r="P323" s="24"/>
      <c r="Q323" s="27"/>
      <c r="R323" s="24"/>
      <c r="S323" s="27"/>
      <c r="T323" s="24"/>
      <c r="U323" s="27"/>
      <c r="V323" s="24"/>
      <c r="W323" s="27"/>
      <c r="X323" s="24"/>
      <c r="Y323" s="27"/>
      <c r="Z323" s="24"/>
      <c r="AA323" s="27"/>
      <c r="AB323" s="24"/>
      <c r="AC323" s="27"/>
      <c r="AD323" s="24"/>
      <c r="AE323" s="27"/>
    </row>
    <row r="324" spans="1:31" s="2" customFormat="1">
      <c r="A324"/>
      <c r="B324"/>
      <c r="C324" s="1"/>
      <c r="D324" s="24"/>
      <c r="E324" s="27"/>
      <c r="F324" s="24"/>
      <c r="G324" s="27"/>
      <c r="H324" s="24"/>
      <c r="I324" s="27"/>
      <c r="J324" s="24"/>
      <c r="K324" s="27"/>
      <c r="L324" s="24"/>
      <c r="M324" s="27"/>
      <c r="N324" s="24"/>
      <c r="O324" s="27"/>
      <c r="P324" s="24"/>
      <c r="Q324" s="27"/>
      <c r="R324" s="24"/>
      <c r="S324" s="27"/>
      <c r="T324" s="24"/>
      <c r="U324" s="27"/>
      <c r="V324" s="24"/>
      <c r="W324" s="27"/>
      <c r="X324" s="24"/>
      <c r="Y324" s="27"/>
      <c r="Z324" s="24"/>
      <c r="AA324" s="27"/>
      <c r="AB324" s="24"/>
      <c r="AC324" s="27"/>
      <c r="AD324" s="24"/>
      <c r="AE324" s="27"/>
    </row>
    <row r="325" spans="1:31" s="2" customFormat="1">
      <c r="A325"/>
      <c r="B325"/>
      <c r="C325" s="1"/>
      <c r="D325" s="24"/>
      <c r="E325" s="27"/>
      <c r="F325" s="24"/>
      <c r="G325" s="27"/>
      <c r="H325" s="24"/>
      <c r="I325" s="27"/>
      <c r="J325" s="24"/>
      <c r="K325" s="27"/>
      <c r="L325" s="24"/>
      <c r="M325" s="27"/>
      <c r="N325" s="24"/>
      <c r="O325" s="27"/>
      <c r="P325" s="24"/>
      <c r="Q325" s="27"/>
      <c r="R325" s="24"/>
      <c r="S325" s="27"/>
      <c r="T325" s="24"/>
      <c r="U325" s="27"/>
      <c r="V325" s="24"/>
      <c r="W325" s="27"/>
      <c r="X325" s="24"/>
      <c r="Y325" s="27"/>
      <c r="Z325" s="24"/>
      <c r="AA325" s="27"/>
      <c r="AB325" s="24"/>
      <c r="AC325" s="27"/>
      <c r="AD325" s="24"/>
      <c r="AE325" s="27"/>
    </row>
    <row r="326" spans="1:31" s="2" customFormat="1">
      <c r="A326"/>
      <c r="B326"/>
      <c r="C326" s="1"/>
      <c r="D326" s="24"/>
      <c r="E326" s="27"/>
      <c r="F326" s="24"/>
      <c r="G326" s="27"/>
      <c r="H326" s="24"/>
      <c r="I326" s="27"/>
      <c r="J326" s="24"/>
      <c r="K326" s="27"/>
      <c r="L326" s="24"/>
      <c r="M326" s="27"/>
      <c r="N326" s="24"/>
      <c r="O326" s="27"/>
      <c r="P326" s="24"/>
      <c r="Q326" s="27"/>
      <c r="R326" s="24"/>
      <c r="S326" s="27"/>
      <c r="T326" s="24"/>
      <c r="U326" s="27"/>
      <c r="V326" s="24"/>
      <c r="W326" s="27"/>
      <c r="X326" s="24"/>
      <c r="Y326" s="27"/>
      <c r="Z326" s="24"/>
      <c r="AA326" s="27"/>
      <c r="AB326" s="24"/>
      <c r="AC326" s="27"/>
      <c r="AD326" s="24"/>
      <c r="AE326" s="27"/>
    </row>
    <row r="327" spans="1:31" s="2" customFormat="1">
      <c r="A327"/>
      <c r="B327"/>
      <c r="C327" s="1"/>
      <c r="D327" s="24"/>
      <c r="E327" s="27"/>
      <c r="F327" s="24"/>
      <c r="G327" s="27"/>
      <c r="H327" s="24"/>
      <c r="I327" s="27"/>
      <c r="J327" s="24"/>
      <c r="K327" s="27"/>
      <c r="L327" s="24"/>
      <c r="M327" s="27"/>
      <c r="N327" s="24"/>
      <c r="O327" s="27"/>
      <c r="P327" s="24"/>
      <c r="Q327" s="27"/>
      <c r="R327" s="24"/>
      <c r="S327" s="27"/>
      <c r="T327" s="24"/>
      <c r="U327" s="27"/>
      <c r="V327" s="24"/>
      <c r="W327" s="27"/>
      <c r="X327" s="24"/>
      <c r="Y327" s="27"/>
      <c r="Z327" s="24"/>
      <c r="AA327" s="27"/>
      <c r="AB327" s="24"/>
      <c r="AC327" s="27"/>
      <c r="AD327" s="24"/>
      <c r="AE327" s="27"/>
    </row>
    <row r="328" spans="1:31" s="2" customFormat="1">
      <c r="A328"/>
      <c r="B328"/>
      <c r="C328" s="1"/>
      <c r="D328" s="24"/>
      <c r="E328" s="27"/>
      <c r="F328" s="24"/>
      <c r="G328" s="27"/>
      <c r="H328" s="24"/>
      <c r="I328" s="27"/>
      <c r="J328" s="24"/>
      <c r="K328" s="27"/>
      <c r="L328" s="24"/>
      <c r="M328" s="27"/>
      <c r="N328" s="24"/>
      <c r="O328" s="27"/>
      <c r="P328" s="24"/>
      <c r="Q328" s="27"/>
      <c r="R328" s="24"/>
      <c r="S328" s="27"/>
      <c r="T328" s="24"/>
      <c r="U328" s="27"/>
      <c r="V328" s="24"/>
      <c r="W328" s="27"/>
      <c r="X328" s="24"/>
      <c r="Y328" s="27"/>
      <c r="Z328" s="24"/>
      <c r="AA328" s="27"/>
      <c r="AB328" s="24"/>
      <c r="AC328" s="27"/>
      <c r="AD328" s="24"/>
      <c r="AE328" s="27"/>
    </row>
    <row r="329" spans="1:31" s="2" customFormat="1">
      <c r="A329"/>
      <c r="B329"/>
      <c r="C329" s="1"/>
      <c r="D329" s="24"/>
      <c r="E329" s="27"/>
      <c r="F329" s="24"/>
      <c r="G329" s="27"/>
      <c r="H329" s="24"/>
      <c r="I329" s="27"/>
      <c r="J329" s="24"/>
      <c r="K329" s="27"/>
      <c r="L329" s="24"/>
      <c r="M329" s="27"/>
      <c r="N329" s="24"/>
      <c r="O329" s="27"/>
      <c r="P329" s="24"/>
      <c r="Q329" s="27"/>
      <c r="R329" s="24"/>
      <c r="S329" s="27"/>
      <c r="T329" s="24"/>
      <c r="U329" s="27"/>
      <c r="V329" s="24"/>
      <c r="W329" s="27"/>
      <c r="X329" s="24"/>
      <c r="Y329" s="27"/>
      <c r="Z329" s="24"/>
      <c r="AA329" s="27"/>
      <c r="AB329" s="24"/>
      <c r="AC329" s="27"/>
      <c r="AD329" s="24"/>
      <c r="AE329" s="27"/>
    </row>
    <row r="330" spans="1:31" s="2" customFormat="1">
      <c r="A330"/>
      <c r="B330"/>
      <c r="C330" s="1"/>
      <c r="D330" s="24"/>
      <c r="E330" s="27"/>
      <c r="F330" s="24"/>
      <c r="G330" s="27"/>
      <c r="H330" s="24"/>
      <c r="I330" s="27"/>
      <c r="J330" s="24"/>
      <c r="K330" s="27"/>
      <c r="L330" s="24"/>
      <c r="M330" s="27"/>
      <c r="N330" s="24"/>
      <c r="O330" s="27"/>
      <c r="P330" s="24"/>
      <c r="Q330" s="27"/>
      <c r="R330" s="24"/>
      <c r="S330" s="27"/>
      <c r="T330" s="24"/>
      <c r="U330" s="27"/>
      <c r="V330" s="24"/>
      <c r="W330" s="27"/>
      <c r="X330" s="24"/>
      <c r="Y330" s="27"/>
      <c r="Z330" s="24"/>
      <c r="AA330" s="27"/>
      <c r="AB330" s="24"/>
      <c r="AC330" s="27"/>
      <c r="AD330" s="24"/>
      <c r="AE330" s="27"/>
    </row>
    <row r="331" spans="1:31" s="2" customFormat="1">
      <c r="A331"/>
      <c r="B331"/>
      <c r="C331" s="1"/>
      <c r="D331" s="24"/>
      <c r="E331" s="27"/>
      <c r="F331" s="24"/>
      <c r="G331" s="27"/>
      <c r="H331" s="24"/>
      <c r="I331" s="27"/>
      <c r="J331" s="24"/>
      <c r="K331" s="27"/>
      <c r="L331" s="24"/>
      <c r="M331" s="27"/>
      <c r="N331" s="24"/>
      <c r="O331" s="27"/>
      <c r="P331" s="24"/>
      <c r="Q331" s="27"/>
      <c r="R331" s="24"/>
      <c r="S331" s="27"/>
      <c r="T331" s="24"/>
      <c r="U331" s="27"/>
      <c r="V331" s="24"/>
      <c r="W331" s="27"/>
      <c r="X331" s="24"/>
      <c r="Y331" s="27"/>
      <c r="Z331" s="24"/>
      <c r="AA331" s="27"/>
      <c r="AB331" s="24"/>
      <c r="AC331" s="27"/>
      <c r="AD331" s="24"/>
      <c r="AE331" s="27"/>
    </row>
    <row r="332" spans="1:31" s="2" customFormat="1">
      <c r="A332"/>
      <c r="B332"/>
      <c r="C332" s="1"/>
      <c r="D332" s="24"/>
      <c r="E332" s="27"/>
      <c r="F332" s="24"/>
      <c r="G332" s="27"/>
      <c r="H332" s="24"/>
      <c r="I332" s="27"/>
      <c r="J332" s="24"/>
      <c r="K332" s="27"/>
      <c r="L332" s="24"/>
      <c r="M332" s="27"/>
      <c r="N332" s="24"/>
      <c r="O332" s="27"/>
      <c r="P332" s="24"/>
      <c r="Q332" s="27"/>
      <c r="R332" s="24"/>
      <c r="S332" s="27"/>
      <c r="T332" s="24"/>
      <c r="U332" s="27"/>
      <c r="V332" s="24"/>
      <c r="W332" s="27"/>
      <c r="X332" s="24"/>
      <c r="Y332" s="27"/>
      <c r="Z332" s="24"/>
      <c r="AA332" s="27"/>
      <c r="AB332" s="24"/>
      <c r="AC332" s="27"/>
      <c r="AD332" s="24"/>
      <c r="AE332" s="27"/>
    </row>
    <row r="333" spans="1:31" s="2" customFormat="1">
      <c r="A333"/>
      <c r="B333"/>
      <c r="C333" s="1"/>
      <c r="D333" s="24"/>
      <c r="E333" s="27"/>
      <c r="F333" s="24"/>
      <c r="G333" s="27"/>
      <c r="H333" s="24"/>
      <c r="I333" s="27"/>
      <c r="J333" s="24"/>
      <c r="K333" s="27"/>
      <c r="L333" s="24"/>
      <c r="M333" s="27"/>
      <c r="N333" s="24"/>
      <c r="O333" s="27"/>
      <c r="P333" s="24"/>
      <c r="Q333" s="27"/>
      <c r="R333" s="24"/>
      <c r="S333" s="27"/>
      <c r="T333" s="24"/>
      <c r="U333" s="27"/>
      <c r="V333" s="24"/>
      <c r="W333" s="27"/>
      <c r="X333" s="24"/>
      <c r="Y333" s="27"/>
      <c r="Z333" s="24"/>
      <c r="AA333" s="27"/>
      <c r="AB333" s="24"/>
      <c r="AC333" s="27"/>
      <c r="AD333" s="24"/>
      <c r="AE333" s="27"/>
    </row>
    <row r="334" spans="1:31" s="2" customFormat="1">
      <c r="A334"/>
      <c r="B334"/>
      <c r="C334" s="1"/>
      <c r="D334" s="24"/>
      <c r="E334" s="27"/>
      <c r="F334" s="24"/>
      <c r="G334" s="27"/>
      <c r="H334" s="24"/>
      <c r="I334" s="27"/>
      <c r="J334" s="24"/>
      <c r="K334" s="27"/>
      <c r="L334" s="24"/>
      <c r="M334" s="27"/>
      <c r="N334" s="24"/>
      <c r="O334" s="27"/>
      <c r="P334" s="24"/>
      <c r="Q334" s="27"/>
      <c r="R334" s="24"/>
      <c r="S334" s="27"/>
      <c r="T334" s="24"/>
      <c r="U334" s="27"/>
      <c r="V334" s="24"/>
      <c r="W334" s="27"/>
      <c r="X334" s="24"/>
      <c r="Y334" s="27"/>
      <c r="Z334" s="24"/>
      <c r="AA334" s="27"/>
      <c r="AB334" s="24"/>
      <c r="AC334" s="27"/>
      <c r="AD334" s="24"/>
      <c r="AE334" s="27"/>
    </row>
    <row r="335" spans="1:31" s="2" customFormat="1">
      <c r="A335"/>
      <c r="B335"/>
      <c r="C335" s="1"/>
      <c r="D335" s="24"/>
      <c r="E335" s="27"/>
      <c r="F335" s="24"/>
      <c r="G335" s="27"/>
      <c r="H335" s="24"/>
      <c r="I335" s="27"/>
      <c r="J335" s="24"/>
      <c r="K335" s="27"/>
      <c r="L335" s="24"/>
      <c r="M335" s="27"/>
      <c r="N335" s="24"/>
      <c r="O335" s="27"/>
      <c r="P335" s="24"/>
      <c r="Q335" s="27"/>
      <c r="R335" s="24"/>
      <c r="S335" s="27"/>
      <c r="T335" s="24"/>
      <c r="U335" s="27"/>
      <c r="V335" s="24"/>
      <c r="W335" s="27"/>
      <c r="X335" s="24"/>
      <c r="Y335" s="27"/>
      <c r="Z335" s="24"/>
      <c r="AA335" s="27"/>
      <c r="AB335" s="24"/>
      <c r="AC335" s="27"/>
      <c r="AD335" s="24"/>
      <c r="AE335" s="27"/>
    </row>
    <row r="336" spans="1:31" s="2" customFormat="1">
      <c r="A336"/>
      <c r="B336"/>
      <c r="C336" s="1"/>
      <c r="D336" s="24"/>
      <c r="E336" s="27"/>
      <c r="F336" s="24"/>
      <c r="G336" s="27"/>
      <c r="H336" s="24"/>
      <c r="I336" s="27"/>
      <c r="J336" s="24"/>
      <c r="K336" s="27"/>
      <c r="L336" s="24"/>
      <c r="M336" s="27"/>
      <c r="N336" s="24"/>
      <c r="O336" s="27"/>
      <c r="P336" s="24"/>
      <c r="Q336" s="27"/>
      <c r="R336" s="24"/>
      <c r="S336" s="27"/>
      <c r="T336" s="24"/>
      <c r="U336" s="27"/>
      <c r="V336" s="24"/>
      <c r="W336" s="27"/>
      <c r="X336" s="24"/>
      <c r="Y336" s="27"/>
      <c r="Z336" s="24"/>
      <c r="AA336" s="27"/>
      <c r="AB336" s="24"/>
      <c r="AC336" s="27"/>
      <c r="AD336" s="24"/>
      <c r="AE336" s="27"/>
    </row>
    <row r="337" spans="1:31" s="2" customFormat="1">
      <c r="A337"/>
      <c r="B337"/>
      <c r="C337" s="1"/>
      <c r="D337" s="24"/>
      <c r="E337" s="27"/>
      <c r="F337" s="24"/>
      <c r="G337" s="27"/>
      <c r="H337" s="24"/>
      <c r="I337" s="27"/>
      <c r="J337" s="24"/>
      <c r="K337" s="27"/>
      <c r="L337" s="24"/>
      <c r="M337" s="27"/>
      <c r="N337" s="24"/>
      <c r="O337" s="27"/>
      <c r="P337" s="24"/>
      <c r="Q337" s="27"/>
      <c r="R337" s="24"/>
      <c r="S337" s="27"/>
      <c r="T337" s="24"/>
      <c r="U337" s="27"/>
      <c r="V337" s="24"/>
      <c r="W337" s="27"/>
      <c r="X337" s="24"/>
      <c r="Y337" s="27"/>
      <c r="Z337" s="24"/>
      <c r="AA337" s="27"/>
      <c r="AB337" s="24"/>
      <c r="AC337" s="27"/>
      <c r="AD337" s="24"/>
      <c r="AE337" s="27"/>
    </row>
    <row r="338" spans="1:31" s="2" customFormat="1">
      <c r="A338"/>
      <c r="B338"/>
      <c r="C338" s="1"/>
      <c r="D338" s="24"/>
      <c r="E338" s="27"/>
      <c r="F338" s="24"/>
      <c r="G338" s="27"/>
      <c r="H338" s="24"/>
      <c r="I338" s="27"/>
      <c r="J338" s="24"/>
      <c r="K338" s="27"/>
      <c r="L338" s="24"/>
      <c r="M338" s="27"/>
      <c r="N338" s="24"/>
      <c r="O338" s="27"/>
      <c r="P338" s="24"/>
      <c r="Q338" s="27"/>
      <c r="R338" s="24"/>
      <c r="S338" s="27"/>
      <c r="T338" s="24"/>
      <c r="U338" s="27"/>
      <c r="V338" s="24"/>
      <c r="W338" s="27"/>
      <c r="X338" s="24"/>
      <c r="Y338" s="27"/>
      <c r="Z338" s="24"/>
      <c r="AA338" s="27"/>
      <c r="AB338" s="24"/>
      <c r="AC338" s="27"/>
      <c r="AD338" s="24"/>
      <c r="AE338" s="27"/>
    </row>
    <row r="339" spans="1:31" s="2" customFormat="1">
      <c r="A339"/>
      <c r="B339"/>
      <c r="C339" s="1"/>
      <c r="D339" s="24"/>
      <c r="E339" s="27"/>
      <c r="F339" s="24"/>
      <c r="G339" s="27"/>
      <c r="H339" s="24"/>
      <c r="I339" s="27"/>
      <c r="J339" s="24"/>
      <c r="K339" s="27"/>
      <c r="L339" s="24"/>
      <c r="M339" s="27"/>
      <c r="N339" s="24"/>
      <c r="O339" s="27"/>
      <c r="P339" s="24"/>
      <c r="Q339" s="27"/>
      <c r="R339" s="24"/>
      <c r="S339" s="27"/>
      <c r="T339" s="24"/>
      <c r="U339" s="27"/>
      <c r="V339" s="24"/>
      <c r="W339" s="27"/>
      <c r="X339" s="24"/>
      <c r="Y339" s="27"/>
      <c r="Z339" s="24"/>
      <c r="AA339" s="27"/>
      <c r="AB339" s="24"/>
      <c r="AC339" s="27"/>
      <c r="AD339" s="24"/>
      <c r="AE339" s="27"/>
    </row>
    <row r="340" spans="1:31" s="2" customFormat="1">
      <c r="A340"/>
      <c r="B340"/>
      <c r="C340" s="1"/>
      <c r="D340" s="24"/>
      <c r="E340" s="27"/>
      <c r="F340" s="24"/>
      <c r="G340" s="27"/>
      <c r="H340" s="24"/>
      <c r="I340" s="27"/>
      <c r="J340" s="24"/>
      <c r="K340" s="27"/>
      <c r="L340" s="24"/>
      <c r="M340" s="27"/>
      <c r="N340" s="24"/>
      <c r="O340" s="27"/>
      <c r="P340" s="24"/>
      <c r="Q340" s="27"/>
      <c r="R340" s="24"/>
      <c r="S340" s="27"/>
      <c r="T340" s="24"/>
      <c r="U340" s="27"/>
      <c r="V340" s="24"/>
      <c r="W340" s="27"/>
      <c r="X340" s="24"/>
      <c r="Y340" s="27"/>
      <c r="Z340" s="24"/>
      <c r="AA340" s="27"/>
      <c r="AB340" s="24"/>
      <c r="AC340" s="27"/>
      <c r="AD340" s="24"/>
      <c r="AE340" s="27"/>
    </row>
    <row r="341" spans="1:31" s="2" customFormat="1">
      <c r="A341"/>
      <c r="B341"/>
      <c r="C341" s="1"/>
      <c r="D341" s="24"/>
      <c r="E341" s="27"/>
      <c r="F341" s="24"/>
      <c r="G341" s="27"/>
      <c r="H341" s="24"/>
      <c r="I341" s="27"/>
      <c r="J341" s="24"/>
      <c r="K341" s="27"/>
      <c r="L341" s="24"/>
      <c r="M341" s="27"/>
      <c r="N341" s="24"/>
      <c r="O341" s="27"/>
      <c r="P341" s="24"/>
      <c r="Q341" s="27"/>
      <c r="R341" s="24"/>
      <c r="S341" s="27"/>
      <c r="T341" s="24"/>
      <c r="U341" s="27"/>
      <c r="V341" s="24"/>
      <c r="W341" s="27"/>
      <c r="X341" s="24"/>
      <c r="Y341" s="27"/>
      <c r="Z341" s="24"/>
      <c r="AA341" s="27"/>
      <c r="AB341" s="24"/>
      <c r="AC341" s="27"/>
      <c r="AD341" s="24"/>
      <c r="AE341" s="27"/>
    </row>
    <row r="342" spans="1:31" s="2" customFormat="1">
      <c r="A342"/>
      <c r="B342"/>
      <c r="C342" s="1"/>
      <c r="D342" s="24"/>
      <c r="E342" s="27"/>
      <c r="F342" s="24"/>
      <c r="G342" s="27"/>
      <c r="H342" s="24"/>
      <c r="I342" s="27"/>
      <c r="J342" s="24"/>
      <c r="K342" s="27"/>
      <c r="L342" s="24"/>
      <c r="M342" s="27"/>
      <c r="N342" s="24"/>
      <c r="O342" s="27"/>
      <c r="P342" s="24"/>
      <c r="Q342" s="27"/>
      <c r="R342" s="24"/>
      <c r="S342" s="27"/>
      <c r="T342" s="24"/>
      <c r="U342" s="27"/>
      <c r="V342" s="24"/>
      <c r="W342" s="27"/>
      <c r="X342" s="24"/>
      <c r="Y342" s="27"/>
      <c r="Z342" s="24"/>
      <c r="AA342" s="27"/>
      <c r="AB342" s="24"/>
      <c r="AC342" s="27"/>
      <c r="AD342" s="24"/>
      <c r="AE342" s="27"/>
    </row>
    <row r="343" spans="1:31" s="2" customFormat="1">
      <c r="A343"/>
      <c r="B343"/>
      <c r="C343" s="1"/>
      <c r="D343" s="24"/>
      <c r="E343" s="27"/>
      <c r="F343" s="24"/>
      <c r="G343" s="27"/>
      <c r="H343" s="24"/>
      <c r="I343" s="27"/>
      <c r="J343" s="24"/>
      <c r="K343" s="27"/>
      <c r="L343" s="24"/>
      <c r="M343" s="27"/>
      <c r="N343" s="24"/>
      <c r="O343" s="27"/>
      <c r="P343" s="24"/>
      <c r="Q343" s="27"/>
      <c r="R343" s="24"/>
      <c r="S343" s="27"/>
      <c r="T343" s="24"/>
      <c r="U343" s="27"/>
      <c r="V343" s="24"/>
      <c r="W343" s="27"/>
      <c r="X343" s="24"/>
      <c r="Y343" s="27"/>
      <c r="Z343" s="24"/>
      <c r="AA343" s="27"/>
      <c r="AB343" s="24"/>
      <c r="AC343" s="27"/>
      <c r="AD343" s="24"/>
      <c r="AE343" s="27"/>
    </row>
    <row r="344" spans="1:31" s="2" customFormat="1">
      <c r="A344"/>
      <c r="B344"/>
      <c r="C344" s="1"/>
      <c r="D344" s="24"/>
      <c r="E344" s="27"/>
      <c r="F344" s="24"/>
      <c r="G344" s="27"/>
      <c r="H344" s="24"/>
      <c r="I344" s="27"/>
      <c r="J344" s="24"/>
      <c r="K344" s="27"/>
      <c r="L344" s="24"/>
      <c r="M344" s="27"/>
      <c r="N344" s="24"/>
      <c r="O344" s="27"/>
      <c r="P344" s="24"/>
      <c r="Q344" s="27"/>
      <c r="R344" s="24"/>
      <c r="S344" s="27"/>
      <c r="T344" s="24"/>
      <c r="U344" s="27"/>
      <c r="V344" s="24"/>
      <c r="W344" s="27"/>
      <c r="X344" s="24"/>
      <c r="Y344" s="27"/>
      <c r="Z344" s="24"/>
      <c r="AA344" s="27"/>
      <c r="AB344" s="24"/>
      <c r="AC344" s="27"/>
      <c r="AD344" s="24"/>
      <c r="AE344" s="27"/>
    </row>
    <row r="345" spans="1:31" s="2" customFormat="1">
      <c r="A345"/>
      <c r="B345"/>
      <c r="C345" s="1"/>
      <c r="D345" s="24"/>
      <c r="E345" s="27"/>
      <c r="F345" s="24"/>
      <c r="G345" s="27"/>
      <c r="H345" s="24"/>
      <c r="I345" s="27"/>
      <c r="J345" s="24"/>
      <c r="K345" s="27"/>
      <c r="L345" s="24"/>
      <c r="M345" s="27"/>
      <c r="N345" s="24"/>
      <c r="O345" s="27"/>
      <c r="P345" s="24"/>
      <c r="Q345" s="27"/>
      <c r="R345" s="24"/>
      <c r="S345" s="27"/>
      <c r="T345" s="24"/>
      <c r="U345" s="27"/>
      <c r="V345" s="24"/>
      <c r="W345" s="27"/>
      <c r="X345" s="24"/>
      <c r="Y345" s="27"/>
      <c r="Z345" s="24"/>
      <c r="AA345" s="27"/>
      <c r="AB345" s="24"/>
      <c r="AC345" s="27"/>
      <c r="AD345" s="24"/>
      <c r="AE345" s="27"/>
    </row>
    <row r="346" spans="1:31" s="2" customFormat="1">
      <c r="A346"/>
      <c r="B346"/>
      <c r="C346" s="1"/>
      <c r="D346" s="24"/>
      <c r="E346" s="27"/>
      <c r="F346" s="24"/>
      <c r="G346" s="27"/>
      <c r="H346" s="24"/>
      <c r="I346" s="27"/>
      <c r="J346" s="24"/>
      <c r="K346" s="27"/>
      <c r="L346" s="24"/>
      <c r="M346" s="27"/>
      <c r="N346" s="24"/>
      <c r="O346" s="27"/>
      <c r="P346" s="24"/>
      <c r="Q346" s="27"/>
      <c r="R346" s="24"/>
      <c r="S346" s="27"/>
      <c r="T346" s="24"/>
      <c r="U346" s="27"/>
      <c r="V346" s="24"/>
      <c r="W346" s="27"/>
      <c r="X346" s="24"/>
      <c r="Y346" s="27"/>
      <c r="Z346" s="24"/>
      <c r="AA346" s="27"/>
      <c r="AB346" s="24"/>
      <c r="AC346" s="27"/>
      <c r="AD346" s="24"/>
      <c r="AE346" s="27"/>
    </row>
    <row r="347" spans="1:31" s="2" customFormat="1">
      <c r="A347"/>
      <c r="B347"/>
      <c r="C347" s="1"/>
      <c r="D347" s="24"/>
      <c r="E347" s="27"/>
      <c r="F347" s="24"/>
      <c r="G347" s="27"/>
      <c r="H347" s="24"/>
      <c r="I347" s="27"/>
      <c r="J347" s="24"/>
      <c r="K347" s="27"/>
      <c r="L347" s="24"/>
      <c r="M347" s="27"/>
      <c r="N347" s="24"/>
      <c r="O347" s="27"/>
      <c r="P347" s="24"/>
      <c r="Q347" s="27"/>
      <c r="R347" s="24"/>
      <c r="S347" s="27"/>
      <c r="T347" s="24"/>
      <c r="U347" s="27"/>
      <c r="V347" s="24"/>
      <c r="W347" s="27"/>
      <c r="X347" s="24"/>
      <c r="Y347" s="27"/>
      <c r="Z347" s="24"/>
      <c r="AA347" s="27"/>
      <c r="AB347" s="24"/>
      <c r="AC347" s="27"/>
      <c r="AD347" s="24"/>
      <c r="AE347" s="27"/>
    </row>
    <row r="348" spans="1:31" s="2" customFormat="1">
      <c r="A348"/>
      <c r="B348"/>
      <c r="C348" s="1"/>
      <c r="D348" s="24"/>
      <c r="E348" s="27"/>
      <c r="F348" s="24"/>
      <c r="G348" s="27"/>
      <c r="H348" s="24"/>
      <c r="I348" s="27"/>
      <c r="J348" s="24"/>
      <c r="K348" s="27"/>
      <c r="L348" s="24"/>
      <c r="M348" s="27"/>
      <c r="N348" s="24"/>
      <c r="O348" s="27"/>
      <c r="P348" s="24"/>
      <c r="Q348" s="27"/>
      <c r="R348" s="24"/>
      <c r="S348" s="27"/>
      <c r="T348" s="24"/>
      <c r="U348" s="27"/>
      <c r="V348" s="24"/>
      <c r="W348" s="27"/>
      <c r="X348" s="24"/>
      <c r="Y348" s="27"/>
      <c r="Z348" s="24"/>
      <c r="AA348" s="27"/>
      <c r="AB348" s="24"/>
      <c r="AC348" s="27"/>
      <c r="AD348" s="24"/>
      <c r="AE348" s="27"/>
    </row>
    <row r="349" spans="1:31" s="2" customFormat="1">
      <c r="A349"/>
      <c r="B349"/>
      <c r="C349" s="1"/>
      <c r="D349" s="24"/>
      <c r="E349" s="27"/>
      <c r="F349" s="24"/>
      <c r="G349" s="27"/>
      <c r="H349" s="24"/>
      <c r="I349" s="27"/>
      <c r="J349" s="24"/>
      <c r="K349" s="27"/>
      <c r="L349" s="24"/>
      <c r="M349" s="27"/>
      <c r="N349" s="24"/>
      <c r="O349" s="27"/>
      <c r="P349" s="24"/>
      <c r="Q349" s="27"/>
      <c r="R349" s="24"/>
      <c r="S349" s="27"/>
      <c r="T349" s="24"/>
      <c r="U349" s="27"/>
      <c r="V349" s="24"/>
      <c r="W349" s="27"/>
      <c r="X349" s="24"/>
      <c r="Y349" s="27"/>
      <c r="Z349" s="24"/>
      <c r="AA349" s="27"/>
      <c r="AB349" s="24"/>
      <c r="AC349" s="27"/>
      <c r="AD349" s="24"/>
      <c r="AE349" s="27"/>
    </row>
    <row r="350" spans="1:31" s="2" customFormat="1">
      <c r="A350"/>
      <c r="B350"/>
      <c r="C350" s="1"/>
      <c r="D350" s="24"/>
      <c r="E350" s="27"/>
      <c r="F350" s="24"/>
      <c r="G350" s="27"/>
      <c r="H350" s="24"/>
      <c r="I350" s="27"/>
      <c r="J350" s="24"/>
      <c r="K350" s="27"/>
      <c r="L350" s="24"/>
      <c r="M350" s="27"/>
      <c r="N350" s="24"/>
      <c r="O350" s="27"/>
      <c r="P350" s="24"/>
      <c r="Q350" s="27"/>
      <c r="R350" s="24"/>
      <c r="S350" s="27"/>
      <c r="T350" s="24"/>
      <c r="U350" s="27"/>
      <c r="V350" s="24"/>
      <c r="W350" s="27"/>
      <c r="X350" s="24"/>
      <c r="Y350" s="27"/>
      <c r="Z350" s="24"/>
      <c r="AA350" s="27"/>
      <c r="AB350" s="24"/>
      <c r="AC350" s="27"/>
      <c r="AD350" s="24"/>
      <c r="AE350" s="27"/>
    </row>
    <row r="351" spans="1:31" s="2" customFormat="1">
      <c r="A351"/>
      <c r="B351"/>
      <c r="C351" s="1"/>
      <c r="D351" s="24"/>
      <c r="E351" s="27"/>
      <c r="F351" s="24"/>
      <c r="G351" s="27"/>
      <c r="H351" s="24"/>
      <c r="I351" s="27"/>
      <c r="J351" s="24"/>
      <c r="K351" s="27"/>
      <c r="L351" s="24"/>
      <c r="M351" s="27"/>
      <c r="N351" s="24"/>
      <c r="O351" s="27"/>
      <c r="P351" s="24"/>
      <c r="Q351" s="27"/>
      <c r="R351" s="24"/>
      <c r="S351" s="27"/>
      <c r="T351" s="24"/>
      <c r="U351" s="27"/>
      <c r="V351" s="24"/>
      <c r="W351" s="27"/>
      <c r="X351" s="24"/>
      <c r="Y351" s="27"/>
      <c r="Z351" s="24"/>
      <c r="AA351" s="27"/>
      <c r="AB351" s="24"/>
      <c r="AC351" s="27"/>
      <c r="AD351" s="24"/>
      <c r="AE351" s="27"/>
    </row>
    <row r="352" spans="1:31" s="2" customFormat="1">
      <c r="A352"/>
      <c r="B352"/>
      <c r="C352" s="1"/>
      <c r="D352" s="24"/>
      <c r="E352" s="27"/>
      <c r="F352" s="24"/>
      <c r="G352" s="27"/>
      <c r="H352" s="24"/>
      <c r="I352" s="27"/>
      <c r="J352" s="24"/>
      <c r="K352" s="27"/>
      <c r="L352" s="24"/>
      <c r="M352" s="27"/>
      <c r="N352" s="24"/>
      <c r="O352" s="27"/>
      <c r="P352" s="24"/>
      <c r="Q352" s="27"/>
      <c r="R352" s="24"/>
      <c r="S352" s="27"/>
      <c r="T352" s="24"/>
      <c r="U352" s="27"/>
      <c r="V352" s="24"/>
      <c r="W352" s="27"/>
      <c r="X352" s="24"/>
      <c r="Y352" s="27"/>
      <c r="Z352" s="24"/>
      <c r="AA352" s="27"/>
      <c r="AB352" s="24"/>
      <c r="AC352" s="27"/>
      <c r="AD352" s="24"/>
      <c r="AE352" s="27"/>
    </row>
    <row r="353" spans="1:31" s="2" customFormat="1">
      <c r="A353"/>
      <c r="B353"/>
      <c r="C353" s="1"/>
      <c r="D353" s="24"/>
      <c r="E353" s="27"/>
      <c r="F353" s="24"/>
      <c r="G353" s="27"/>
      <c r="H353" s="24"/>
      <c r="I353" s="27"/>
      <c r="J353" s="24"/>
      <c r="K353" s="27"/>
      <c r="L353" s="24"/>
      <c r="M353" s="27"/>
      <c r="N353" s="24"/>
      <c r="O353" s="27"/>
      <c r="P353" s="24"/>
      <c r="Q353" s="27"/>
      <c r="R353" s="24"/>
      <c r="S353" s="27"/>
      <c r="T353" s="24"/>
      <c r="U353" s="27"/>
      <c r="V353" s="24"/>
      <c r="W353" s="27"/>
      <c r="X353" s="24"/>
      <c r="Y353" s="27"/>
      <c r="Z353" s="24"/>
      <c r="AA353" s="27"/>
      <c r="AB353" s="24"/>
      <c r="AC353" s="27"/>
      <c r="AD353" s="24"/>
      <c r="AE353" s="27"/>
    </row>
    <row r="354" spans="1:31" s="2" customFormat="1">
      <c r="A354"/>
      <c r="B354"/>
      <c r="C354" s="1"/>
      <c r="D354" s="24"/>
      <c r="E354" s="27"/>
      <c r="F354" s="24"/>
      <c r="G354" s="27"/>
      <c r="H354" s="24"/>
      <c r="I354" s="27"/>
      <c r="J354" s="24"/>
      <c r="K354" s="27"/>
      <c r="L354" s="24"/>
      <c r="M354" s="27"/>
      <c r="N354" s="24"/>
      <c r="O354" s="27"/>
      <c r="P354" s="24"/>
      <c r="Q354" s="27"/>
      <c r="R354" s="24"/>
      <c r="S354" s="27"/>
      <c r="T354" s="24"/>
      <c r="U354" s="27"/>
      <c r="V354" s="24"/>
      <c r="W354" s="27"/>
      <c r="X354" s="24"/>
      <c r="Y354" s="27"/>
      <c r="Z354" s="24"/>
      <c r="AA354" s="27"/>
      <c r="AB354" s="24"/>
      <c r="AC354" s="27"/>
      <c r="AD354" s="24"/>
      <c r="AE354" s="27"/>
    </row>
    <row r="355" spans="1:31" s="2" customFormat="1">
      <c r="A355"/>
      <c r="B355"/>
      <c r="C355" s="1"/>
      <c r="D355" s="24"/>
      <c r="E355" s="27"/>
      <c r="F355" s="24"/>
      <c r="G355" s="27"/>
      <c r="H355" s="24"/>
      <c r="I355" s="27"/>
      <c r="J355" s="24"/>
      <c r="K355" s="27"/>
      <c r="L355" s="24"/>
      <c r="M355" s="27"/>
      <c r="N355" s="24"/>
      <c r="O355" s="27"/>
      <c r="P355" s="24"/>
      <c r="Q355" s="27"/>
      <c r="R355" s="24"/>
      <c r="S355" s="27"/>
      <c r="T355" s="24"/>
      <c r="U355" s="27"/>
      <c r="V355" s="24"/>
      <c r="W355" s="27"/>
      <c r="X355" s="24"/>
      <c r="Y355" s="27"/>
      <c r="Z355" s="24"/>
      <c r="AA355" s="27"/>
      <c r="AB355" s="24"/>
      <c r="AC355" s="27"/>
      <c r="AD355" s="24"/>
      <c r="AE355" s="27"/>
    </row>
    <row r="356" spans="1:31" s="2" customFormat="1">
      <c r="A356"/>
      <c r="B356"/>
      <c r="C356" s="1"/>
      <c r="D356" s="24"/>
      <c r="E356" s="27"/>
      <c r="F356" s="24"/>
      <c r="G356" s="27"/>
      <c r="H356" s="24"/>
      <c r="I356" s="27"/>
      <c r="J356" s="24"/>
      <c r="K356" s="27"/>
      <c r="L356" s="24"/>
      <c r="M356" s="27"/>
      <c r="N356" s="24"/>
      <c r="O356" s="27"/>
      <c r="P356" s="24"/>
      <c r="Q356" s="27"/>
      <c r="R356" s="24"/>
      <c r="S356" s="27"/>
      <c r="T356" s="24"/>
      <c r="U356" s="27"/>
      <c r="V356" s="24"/>
      <c r="W356" s="27"/>
      <c r="X356" s="24"/>
      <c r="Y356" s="27"/>
      <c r="Z356" s="24"/>
      <c r="AA356" s="27"/>
      <c r="AB356" s="24"/>
      <c r="AC356" s="27"/>
      <c r="AD356" s="24"/>
      <c r="AE356" s="27"/>
    </row>
    <row r="357" spans="1:31" s="2" customFormat="1">
      <c r="A357"/>
      <c r="B357"/>
      <c r="C357" s="1"/>
      <c r="D357" s="24"/>
      <c r="E357" s="27"/>
      <c r="F357" s="24"/>
      <c r="G357" s="27"/>
      <c r="H357" s="24"/>
      <c r="I357" s="27"/>
      <c r="J357" s="24"/>
      <c r="K357" s="27"/>
      <c r="L357" s="24"/>
      <c r="M357" s="27"/>
      <c r="N357" s="24"/>
      <c r="O357" s="27"/>
      <c r="P357" s="24"/>
      <c r="Q357" s="27"/>
      <c r="R357" s="24"/>
      <c r="S357" s="27"/>
      <c r="T357" s="24"/>
      <c r="U357" s="27"/>
      <c r="V357" s="24"/>
      <c r="W357" s="27"/>
      <c r="X357" s="24"/>
      <c r="Y357" s="27"/>
      <c r="Z357" s="24"/>
      <c r="AA357" s="27"/>
      <c r="AB357" s="24"/>
      <c r="AC357" s="27"/>
      <c r="AD357" s="24"/>
      <c r="AE357" s="27"/>
    </row>
    <row r="358" spans="1:31" s="2" customFormat="1">
      <c r="A358"/>
      <c r="B358"/>
      <c r="C358" s="1"/>
      <c r="D358" s="24"/>
      <c r="E358" s="27"/>
      <c r="F358" s="24"/>
      <c r="G358" s="27"/>
      <c r="H358" s="24"/>
      <c r="I358" s="27"/>
      <c r="J358" s="24"/>
      <c r="K358" s="27"/>
      <c r="L358" s="24"/>
      <c r="M358" s="27"/>
      <c r="N358" s="24"/>
      <c r="O358" s="27"/>
      <c r="P358" s="24"/>
      <c r="Q358" s="27"/>
      <c r="R358" s="24"/>
      <c r="S358" s="27"/>
      <c r="T358" s="24"/>
      <c r="U358" s="27"/>
      <c r="V358" s="24"/>
      <c r="W358" s="27"/>
      <c r="X358" s="24"/>
      <c r="Y358" s="27"/>
      <c r="Z358" s="24"/>
      <c r="AA358" s="27"/>
      <c r="AB358" s="24"/>
      <c r="AC358" s="27"/>
      <c r="AD358" s="24"/>
      <c r="AE358" s="27"/>
    </row>
    <row r="359" spans="1:31" s="2" customFormat="1">
      <c r="A359"/>
      <c r="B359"/>
      <c r="C359" s="1"/>
      <c r="D359" s="24"/>
      <c r="E359" s="27"/>
      <c r="F359" s="24"/>
      <c r="G359" s="27"/>
      <c r="H359" s="24"/>
      <c r="I359" s="27"/>
      <c r="J359" s="24"/>
      <c r="K359" s="27"/>
      <c r="L359" s="24"/>
      <c r="M359" s="27"/>
      <c r="N359" s="24"/>
      <c r="O359" s="27"/>
      <c r="P359" s="24"/>
      <c r="Q359" s="27"/>
      <c r="R359" s="24"/>
      <c r="S359" s="27"/>
      <c r="T359" s="24"/>
      <c r="U359" s="27"/>
      <c r="V359" s="24"/>
      <c r="W359" s="27"/>
      <c r="X359" s="24"/>
      <c r="Y359" s="27"/>
      <c r="Z359" s="24"/>
      <c r="AA359" s="27"/>
      <c r="AB359" s="24"/>
      <c r="AC359" s="27"/>
      <c r="AD359" s="24"/>
      <c r="AE359" s="27"/>
    </row>
  </sheetData>
  <conditionalFormatting sqref="G273 A8:C8 AF8:XFD8 AF273:XFD273">
    <cfRule type="expression" dxfId="169" priority="197">
      <formula>$B8=#REF!</formula>
    </cfRule>
  </conditionalFormatting>
  <conditionalFormatting sqref="G74:G359 AF74:XFD359 A3:C53 G3:G72 AF3:XFD72">
    <cfRule type="expression" dxfId="168" priority="247">
      <formula>$B3=$B2</formula>
    </cfRule>
  </conditionalFormatting>
  <conditionalFormatting sqref="G58 AF58:XFD58">
    <cfRule type="expression" dxfId="167" priority="249">
      <formula>$B58=$B55</formula>
    </cfRule>
  </conditionalFormatting>
  <conditionalFormatting sqref="G73 AF73:XFD73">
    <cfRule type="expression" dxfId="166" priority="250">
      <formula>$B73=$B65</formula>
    </cfRule>
  </conditionalFormatting>
  <conditionalFormatting sqref="I273:AE273 J8 L8 N8 P8 R8 T8 V8 X8 Z8 AB8 AD8">
    <cfRule type="expression" dxfId="165" priority="20">
      <formula>$B8=#REF!</formula>
    </cfRule>
  </conditionalFormatting>
  <conditionalFormatting sqref="I74:AE359 I3:AE72">
    <cfRule type="expression" dxfId="164" priority="21">
      <formula>$B3=$B2</formula>
    </cfRule>
  </conditionalFormatting>
  <conditionalFormatting sqref="J3:J53 L3:L53 N3:N53 P3:P53 R3:R53 T3:T53 V3:V53 X3:X53 Z3:Z53 AB3:AB53 AD3:AD53">
    <cfRule type="cellIs" dxfId="163" priority="19" operator="equal">
      <formula>0</formula>
    </cfRule>
  </conditionalFormatting>
  <conditionalFormatting sqref="D273:E273 D8">
    <cfRule type="expression" dxfId="162" priority="15">
      <formula>$B8=#REF!</formula>
    </cfRule>
  </conditionalFormatting>
  <conditionalFormatting sqref="D74:E359 D3:E72">
    <cfRule type="expression" dxfId="161" priority="16">
      <formula>$B3=$B2</formula>
    </cfRule>
  </conditionalFormatting>
  <conditionalFormatting sqref="I58:AE58">
    <cfRule type="expression" dxfId="160" priority="22">
      <formula>$B58=$B55</formula>
    </cfRule>
  </conditionalFormatting>
  <conditionalFormatting sqref="I73:AE73">
    <cfRule type="expression" dxfId="159" priority="23">
      <formula>$B73=$B65</formula>
    </cfRule>
  </conditionalFormatting>
  <conditionalFormatting sqref="D3:D53">
    <cfRule type="cellIs" dxfId="158" priority="14" operator="equal">
      <formula>0</formula>
    </cfRule>
  </conditionalFormatting>
  <conditionalFormatting sqref="D58:E58">
    <cfRule type="expression" dxfId="157" priority="17">
      <formula>$B58=$B55</formula>
    </cfRule>
  </conditionalFormatting>
  <conditionalFormatting sqref="D73:E73">
    <cfRule type="expression" dxfId="156" priority="18">
      <formula>$B73=$B65</formula>
    </cfRule>
  </conditionalFormatting>
  <conditionalFormatting sqref="H273 H8">
    <cfRule type="expression" dxfId="155" priority="7">
      <formula>$B8=#REF!</formula>
    </cfRule>
  </conditionalFormatting>
  <conditionalFormatting sqref="H74:H359 H3:H72">
    <cfRule type="expression" dxfId="154" priority="8">
      <formula>$B3=$B2</formula>
    </cfRule>
  </conditionalFormatting>
  <conditionalFormatting sqref="H3:H53">
    <cfRule type="cellIs" dxfId="153" priority="6" operator="equal">
      <formula>0</formula>
    </cfRule>
  </conditionalFormatting>
  <conditionalFormatting sqref="H58">
    <cfRule type="expression" dxfId="152" priority="9">
      <formula>$B58=$B55</formula>
    </cfRule>
  </conditionalFormatting>
  <conditionalFormatting sqref="H73">
    <cfRule type="expression" dxfId="151" priority="10">
      <formula>$B73=$B65</formula>
    </cfRule>
  </conditionalFormatting>
  <conditionalFormatting sqref="F273 F8">
    <cfRule type="expression" dxfId="150" priority="2">
      <formula>$B8=#REF!</formula>
    </cfRule>
  </conditionalFormatting>
  <conditionalFormatting sqref="F74:F359 F3:F72">
    <cfRule type="expression" dxfId="149" priority="3">
      <formula>$B3=$B2</formula>
    </cfRule>
  </conditionalFormatting>
  <conditionalFormatting sqref="F3:F53">
    <cfRule type="cellIs" dxfId="148" priority="1" operator="equal">
      <formula>0</formula>
    </cfRule>
  </conditionalFormatting>
  <conditionalFormatting sqref="F58">
    <cfRule type="expression" dxfId="147" priority="4">
      <formula>$B58=$B55</formula>
    </cfRule>
  </conditionalFormatting>
  <conditionalFormatting sqref="F73">
    <cfRule type="expression" dxfId="146" priority="5">
      <formula>$B73=$B65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8D05-88A4-424F-89FF-1AD422904C65}">
  <sheetPr>
    <tabColor rgb="FF92D050"/>
  </sheetPr>
  <dimension ref="A1:AE359"/>
  <sheetViews>
    <sheetView zoomScale="80" zoomScaleNormal="80" workbookViewId="0">
      <selection activeCell="D12" sqref="D12"/>
    </sheetView>
  </sheetViews>
  <sheetFormatPr defaultRowHeight="14.4"/>
  <cols>
    <col min="1" max="1" width="36.33203125" style="6" bestFit="1" customWidth="1"/>
    <col min="2" max="2" width="22.109375" style="7" bestFit="1" customWidth="1"/>
    <col min="3" max="3" width="8.6640625" style="20" bestFit="1" customWidth="1"/>
    <col min="4" max="4" width="10.33203125" style="24" bestFit="1" customWidth="1"/>
    <col min="5" max="5" width="17" style="27" bestFit="1" customWidth="1"/>
    <col min="6" max="6" width="11.5546875" style="24" bestFit="1" customWidth="1"/>
    <col min="7" max="7" width="11.5546875" style="27" bestFit="1" customWidth="1"/>
    <col min="8" max="8" width="11.5546875" style="24" bestFit="1" customWidth="1"/>
    <col min="9" max="9" width="11.5546875" style="27" bestFit="1" customWidth="1"/>
    <col min="10" max="10" width="11.5546875" style="24" bestFit="1" customWidth="1"/>
    <col min="11" max="11" width="11.5546875" style="27" bestFit="1" customWidth="1"/>
    <col min="12" max="12" width="11.5546875" style="24" bestFit="1" customWidth="1"/>
    <col min="13" max="13" width="11.5546875" style="27" bestFit="1" customWidth="1"/>
    <col min="14" max="14" width="11.5546875" style="24" bestFit="1" customWidth="1"/>
    <col min="15" max="15" width="11.5546875" style="27" bestFit="1" customWidth="1"/>
    <col min="16" max="16" width="11.5546875" style="24" bestFit="1" customWidth="1"/>
    <col min="17" max="17" width="11.5546875" style="27" bestFit="1" customWidth="1"/>
    <col min="18" max="18" width="11.5546875" style="24" bestFit="1" customWidth="1"/>
    <col min="19" max="19" width="11.5546875" style="27" bestFit="1" customWidth="1"/>
    <col min="20" max="20" width="11.5546875" style="24" bestFit="1" customWidth="1"/>
    <col min="21" max="21" width="11.5546875" style="27" bestFit="1" customWidth="1"/>
    <col min="22" max="22" width="11.5546875" style="24" bestFit="1" customWidth="1"/>
    <col min="23" max="23" width="11.5546875" style="27" bestFit="1" customWidth="1"/>
    <col min="24" max="24" width="11.5546875" style="24" bestFit="1" customWidth="1"/>
    <col min="25" max="25" width="11.5546875" style="27" bestFit="1" customWidth="1"/>
    <col min="26" max="26" width="11.5546875" style="24" bestFit="1" customWidth="1"/>
    <col min="27" max="27" width="11.5546875" style="27" bestFit="1" customWidth="1"/>
    <col min="28" max="28" width="11.5546875" style="24" bestFit="1" customWidth="1"/>
    <col min="29" max="29" width="11.5546875" style="27" bestFit="1" customWidth="1"/>
    <col min="30" max="30" width="11.5546875" style="24" bestFit="1" customWidth="1"/>
    <col min="31" max="31" width="11.5546875" style="27" bestFit="1" customWidth="1"/>
  </cols>
  <sheetData>
    <row r="1" spans="1:31" ht="21.6" thickBot="1">
      <c r="A1" s="122" t="s">
        <v>102</v>
      </c>
      <c r="B1" s="123"/>
      <c r="D1" s="30"/>
      <c r="E1" s="31" t="s">
        <v>98</v>
      </c>
      <c r="F1" s="28">
        <f>G1</f>
        <v>43922</v>
      </c>
      <c r="G1" s="23">
        <v>43922</v>
      </c>
      <c r="H1" s="28">
        <f>I1</f>
        <v>43952</v>
      </c>
      <c r="I1" s="23">
        <v>43952</v>
      </c>
      <c r="J1" s="28">
        <f>K1</f>
        <v>43983</v>
      </c>
      <c r="K1" s="23">
        <v>43983</v>
      </c>
      <c r="L1" s="28">
        <f>M1</f>
        <v>44013</v>
      </c>
      <c r="M1" s="23">
        <v>44013</v>
      </c>
      <c r="N1" s="28">
        <f>O1</f>
        <v>44044</v>
      </c>
      <c r="O1" s="23">
        <v>44044</v>
      </c>
      <c r="P1" s="28">
        <f>Q1</f>
        <v>44075</v>
      </c>
      <c r="Q1" s="23">
        <v>44075</v>
      </c>
      <c r="R1" s="28">
        <f>S1</f>
        <v>44105</v>
      </c>
      <c r="S1" s="23">
        <v>44105</v>
      </c>
      <c r="T1" s="28">
        <f>U1</f>
        <v>44136</v>
      </c>
      <c r="U1" s="23">
        <v>44136</v>
      </c>
      <c r="V1" s="28">
        <f>W1</f>
        <v>44166</v>
      </c>
      <c r="W1" s="23">
        <v>44166</v>
      </c>
      <c r="X1" s="28">
        <f>Y1</f>
        <v>44197</v>
      </c>
      <c r="Y1" s="23">
        <v>44197</v>
      </c>
      <c r="Z1" s="28">
        <f>AA1</f>
        <v>44228</v>
      </c>
      <c r="AA1" s="23">
        <v>44228</v>
      </c>
      <c r="AB1" s="28">
        <f>AC1</f>
        <v>44256</v>
      </c>
      <c r="AC1" s="23">
        <v>44256</v>
      </c>
      <c r="AD1" s="28">
        <f>AE1</f>
        <v>44287</v>
      </c>
      <c r="AE1" s="23">
        <v>44287</v>
      </c>
    </row>
    <row r="2" spans="1:31" ht="43.2">
      <c r="A2" s="3" t="s">
        <v>80</v>
      </c>
      <c r="B2" s="4" t="s">
        <v>82</v>
      </c>
      <c r="C2" s="22" t="s">
        <v>99</v>
      </c>
      <c r="D2" s="32" t="s">
        <v>14</v>
      </c>
      <c r="E2" s="34" t="s">
        <v>103</v>
      </c>
      <c r="F2" s="35" t="s">
        <v>104</v>
      </c>
      <c r="G2" s="34" t="s">
        <v>105</v>
      </c>
      <c r="H2" s="35" t="s">
        <v>104</v>
      </c>
      <c r="I2" s="34" t="s">
        <v>105</v>
      </c>
      <c r="J2" s="35" t="s">
        <v>104</v>
      </c>
      <c r="K2" s="34" t="s">
        <v>105</v>
      </c>
      <c r="L2" s="35" t="s">
        <v>104</v>
      </c>
      <c r="M2" s="34" t="s">
        <v>105</v>
      </c>
      <c r="N2" s="35" t="s">
        <v>104</v>
      </c>
      <c r="O2" s="34" t="s">
        <v>105</v>
      </c>
      <c r="P2" s="35" t="s">
        <v>104</v>
      </c>
      <c r="Q2" s="34" t="s">
        <v>105</v>
      </c>
      <c r="R2" s="35" t="s">
        <v>104</v>
      </c>
      <c r="S2" s="34" t="s">
        <v>105</v>
      </c>
      <c r="T2" s="35" t="s">
        <v>104</v>
      </c>
      <c r="U2" s="34" t="s">
        <v>105</v>
      </c>
      <c r="V2" s="35" t="s">
        <v>104</v>
      </c>
      <c r="W2" s="34" t="s">
        <v>105</v>
      </c>
      <c r="X2" s="35" t="s">
        <v>104</v>
      </c>
      <c r="Y2" s="34" t="s">
        <v>105</v>
      </c>
      <c r="Z2" s="35" t="s">
        <v>104</v>
      </c>
      <c r="AA2" s="34" t="s">
        <v>105</v>
      </c>
      <c r="AB2" s="35" t="s">
        <v>104</v>
      </c>
      <c r="AC2" s="34" t="s">
        <v>105</v>
      </c>
      <c r="AD2" s="35" t="s">
        <v>104</v>
      </c>
      <c r="AE2" s="34" t="s">
        <v>105</v>
      </c>
    </row>
    <row r="3" spans="1:31" s="2" customFormat="1">
      <c r="A3" s="5" t="s">
        <v>17</v>
      </c>
      <c r="B3" s="2" t="s">
        <v>22</v>
      </c>
      <c r="C3" s="21">
        <v>8</v>
      </c>
      <c r="D3" s="24">
        <v>9</v>
      </c>
      <c r="E3" s="33">
        <v>0</v>
      </c>
      <c r="F3" s="36">
        <v>0</v>
      </c>
      <c r="G3" s="37">
        <v>0</v>
      </c>
      <c r="H3" s="36">
        <v>0</v>
      </c>
      <c r="I3" s="37">
        <v>0</v>
      </c>
      <c r="J3" s="36">
        <v>0</v>
      </c>
      <c r="K3" s="37">
        <v>0</v>
      </c>
      <c r="L3" s="36">
        <v>0</v>
      </c>
      <c r="M3" s="37">
        <v>0</v>
      </c>
      <c r="N3" s="36"/>
      <c r="O3" s="37"/>
      <c r="P3" s="36"/>
      <c r="Q3" s="37"/>
      <c r="R3" s="36"/>
      <c r="S3" s="37"/>
      <c r="T3" s="36"/>
      <c r="U3" s="37"/>
      <c r="V3" s="36"/>
      <c r="W3" s="37"/>
      <c r="X3" s="36"/>
      <c r="Y3" s="37"/>
      <c r="Z3" s="36"/>
      <c r="AA3" s="37"/>
      <c r="AB3" s="36"/>
      <c r="AC3" s="37"/>
      <c r="AD3" s="36"/>
      <c r="AE3" s="37"/>
    </row>
    <row r="4" spans="1:31" s="2" customFormat="1">
      <c r="A4" s="5" t="s">
        <v>20</v>
      </c>
      <c r="B4" s="2" t="s">
        <v>59</v>
      </c>
      <c r="C4" s="21">
        <v>8</v>
      </c>
      <c r="D4" s="24">
        <v>16</v>
      </c>
      <c r="E4" s="33">
        <v>0</v>
      </c>
      <c r="F4" s="36">
        <v>0</v>
      </c>
      <c r="G4" s="37">
        <v>0</v>
      </c>
      <c r="H4" s="36">
        <v>0</v>
      </c>
      <c r="I4" s="37">
        <v>0</v>
      </c>
      <c r="J4" s="36">
        <v>0</v>
      </c>
      <c r="K4" s="37">
        <v>0</v>
      </c>
      <c r="L4" s="36">
        <v>0</v>
      </c>
      <c r="M4" s="37">
        <v>0</v>
      </c>
      <c r="N4" s="36"/>
      <c r="O4" s="37"/>
      <c r="P4" s="36"/>
      <c r="Q4" s="37"/>
      <c r="R4" s="36"/>
      <c r="S4" s="37"/>
      <c r="T4" s="36"/>
      <c r="U4" s="37"/>
      <c r="V4" s="36"/>
      <c r="W4" s="37"/>
      <c r="X4" s="36"/>
      <c r="Y4" s="37"/>
      <c r="Z4" s="36"/>
      <c r="AA4" s="37"/>
      <c r="AB4" s="36"/>
      <c r="AC4" s="37"/>
      <c r="AD4" s="36"/>
      <c r="AE4" s="37"/>
    </row>
    <row r="5" spans="1:31" s="2" customFormat="1">
      <c r="A5" s="5" t="s">
        <v>19</v>
      </c>
      <c r="B5" s="2" t="s">
        <v>48</v>
      </c>
      <c r="C5" s="21">
        <v>8</v>
      </c>
      <c r="D5" s="24">
        <v>100</v>
      </c>
      <c r="E5" s="33">
        <v>0</v>
      </c>
      <c r="F5" s="36">
        <v>0</v>
      </c>
      <c r="G5" s="37">
        <v>0</v>
      </c>
      <c r="H5" s="36">
        <v>0</v>
      </c>
      <c r="I5" s="37">
        <v>0</v>
      </c>
      <c r="J5" s="36">
        <v>0</v>
      </c>
      <c r="K5" s="37">
        <v>0</v>
      </c>
      <c r="L5" s="36">
        <v>0</v>
      </c>
      <c r="M5" s="37">
        <v>0</v>
      </c>
      <c r="N5" s="36"/>
      <c r="O5" s="37"/>
      <c r="P5" s="36"/>
      <c r="Q5" s="37"/>
      <c r="R5" s="36"/>
      <c r="S5" s="37"/>
      <c r="T5" s="36"/>
      <c r="U5" s="37"/>
      <c r="V5" s="36"/>
      <c r="W5" s="37"/>
      <c r="X5" s="36"/>
      <c r="Y5" s="37"/>
      <c r="Z5" s="36"/>
      <c r="AA5" s="37"/>
      <c r="AB5" s="36"/>
      <c r="AC5" s="37"/>
      <c r="AD5" s="36"/>
      <c r="AE5" s="37"/>
    </row>
    <row r="6" spans="1:31" s="2" customFormat="1">
      <c r="A6" s="5" t="s">
        <v>19</v>
      </c>
      <c r="B6" s="2" t="s">
        <v>49</v>
      </c>
      <c r="C6" s="21">
        <v>8</v>
      </c>
      <c r="D6" s="24"/>
      <c r="E6" s="33">
        <v>0</v>
      </c>
      <c r="F6" s="36">
        <v>0</v>
      </c>
      <c r="G6" s="37">
        <v>0</v>
      </c>
      <c r="H6" s="36">
        <v>0</v>
      </c>
      <c r="I6" s="37">
        <v>0</v>
      </c>
      <c r="J6" s="36">
        <v>0</v>
      </c>
      <c r="K6" s="37">
        <v>0</v>
      </c>
      <c r="L6" s="36">
        <v>0</v>
      </c>
      <c r="M6" s="37">
        <v>0</v>
      </c>
      <c r="N6" s="36"/>
      <c r="O6" s="37"/>
      <c r="P6" s="36"/>
      <c r="Q6" s="37"/>
      <c r="R6" s="36"/>
      <c r="S6" s="37"/>
      <c r="T6" s="36"/>
      <c r="U6" s="37"/>
      <c r="V6" s="36"/>
      <c r="W6" s="37"/>
      <c r="X6" s="36"/>
      <c r="Y6" s="37"/>
      <c r="Z6" s="36"/>
      <c r="AA6" s="37"/>
      <c r="AB6" s="36"/>
      <c r="AC6" s="37"/>
      <c r="AD6" s="36"/>
      <c r="AE6" s="37"/>
    </row>
    <row r="7" spans="1:31" s="2" customFormat="1">
      <c r="A7" s="5" t="s">
        <v>20</v>
      </c>
      <c r="B7" s="2" t="s">
        <v>60</v>
      </c>
      <c r="C7" s="21">
        <v>8</v>
      </c>
      <c r="D7" s="24">
        <v>13</v>
      </c>
      <c r="E7" s="33">
        <v>0</v>
      </c>
      <c r="F7" s="36">
        <v>0</v>
      </c>
      <c r="G7" s="37">
        <v>0</v>
      </c>
      <c r="H7" s="36">
        <v>0</v>
      </c>
      <c r="I7" s="37">
        <v>0</v>
      </c>
      <c r="J7" s="36">
        <v>0</v>
      </c>
      <c r="K7" s="37">
        <v>0</v>
      </c>
      <c r="L7" s="36">
        <v>0</v>
      </c>
      <c r="M7" s="37">
        <v>0</v>
      </c>
      <c r="N7" s="36"/>
      <c r="O7" s="37"/>
      <c r="P7" s="36"/>
      <c r="Q7" s="37"/>
      <c r="R7" s="36"/>
      <c r="S7" s="37"/>
      <c r="T7" s="36"/>
      <c r="U7" s="37"/>
      <c r="V7" s="36"/>
      <c r="W7" s="37"/>
      <c r="X7" s="36"/>
      <c r="Y7" s="37"/>
      <c r="Z7" s="36"/>
      <c r="AA7" s="37"/>
      <c r="AB7" s="36"/>
      <c r="AC7" s="37"/>
      <c r="AD7" s="36"/>
      <c r="AE7" s="37"/>
    </row>
    <row r="8" spans="1:31" s="2" customFormat="1">
      <c r="A8" s="5" t="s">
        <v>17</v>
      </c>
      <c r="B8" s="2" t="s">
        <v>23</v>
      </c>
      <c r="C8" s="21">
        <v>8</v>
      </c>
      <c r="D8" s="24">
        <v>7</v>
      </c>
      <c r="E8" s="33">
        <v>0</v>
      </c>
      <c r="F8" s="36">
        <v>0</v>
      </c>
      <c r="G8" s="37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/>
      <c r="O8" s="37"/>
      <c r="P8" s="36"/>
      <c r="Q8" s="37"/>
      <c r="R8" s="36"/>
      <c r="S8" s="37"/>
      <c r="T8" s="36"/>
      <c r="U8" s="37"/>
      <c r="V8" s="36"/>
      <c r="W8" s="37"/>
      <c r="X8" s="36"/>
      <c r="Y8" s="37"/>
      <c r="Z8" s="36"/>
      <c r="AA8" s="37"/>
      <c r="AB8" s="36"/>
      <c r="AC8" s="37"/>
      <c r="AD8" s="36"/>
      <c r="AE8" s="37"/>
    </row>
    <row r="9" spans="1:31" s="2" customFormat="1">
      <c r="A9" s="5" t="s">
        <v>20</v>
      </c>
      <c r="B9" s="2" t="s">
        <v>61</v>
      </c>
      <c r="C9" s="21">
        <v>8</v>
      </c>
      <c r="D9" s="24">
        <v>29</v>
      </c>
      <c r="E9" s="33">
        <v>0</v>
      </c>
      <c r="F9" s="36">
        <v>0</v>
      </c>
      <c r="G9" s="37">
        <v>0</v>
      </c>
      <c r="H9" s="36">
        <v>0</v>
      </c>
      <c r="I9" s="37">
        <v>0</v>
      </c>
      <c r="J9" s="36">
        <v>0</v>
      </c>
      <c r="K9" s="37">
        <v>0</v>
      </c>
      <c r="L9" s="36">
        <v>0</v>
      </c>
      <c r="M9" s="37">
        <v>0</v>
      </c>
      <c r="N9" s="36"/>
      <c r="O9" s="37"/>
      <c r="P9" s="36"/>
      <c r="Q9" s="37"/>
      <c r="R9" s="36"/>
      <c r="S9" s="37"/>
      <c r="T9" s="36"/>
      <c r="U9" s="37"/>
      <c r="V9" s="36"/>
      <c r="W9" s="37"/>
      <c r="X9" s="36"/>
      <c r="Y9" s="37"/>
      <c r="Z9" s="36"/>
      <c r="AA9" s="37"/>
      <c r="AB9" s="36"/>
      <c r="AC9" s="37"/>
      <c r="AD9" s="36"/>
      <c r="AE9" s="37"/>
    </row>
    <row r="10" spans="1:31" s="2" customFormat="1">
      <c r="A10" s="5" t="s">
        <v>20</v>
      </c>
      <c r="B10" s="2" t="s">
        <v>62</v>
      </c>
      <c r="C10" s="21">
        <v>8</v>
      </c>
      <c r="D10" s="24">
        <v>9</v>
      </c>
      <c r="E10" s="33">
        <v>1</v>
      </c>
      <c r="F10" s="36">
        <v>0</v>
      </c>
      <c r="G10" s="37">
        <v>0</v>
      </c>
      <c r="H10" s="36">
        <v>0</v>
      </c>
      <c r="I10" s="37">
        <v>0</v>
      </c>
      <c r="J10" s="36">
        <v>0</v>
      </c>
      <c r="K10" s="37">
        <v>0</v>
      </c>
      <c r="L10" s="36">
        <v>0</v>
      </c>
      <c r="M10" s="37">
        <v>0</v>
      </c>
      <c r="N10" s="36"/>
      <c r="O10" s="37"/>
      <c r="P10" s="36"/>
      <c r="Q10" s="37"/>
      <c r="R10" s="36"/>
      <c r="S10" s="37"/>
      <c r="T10" s="36"/>
      <c r="U10" s="37"/>
      <c r="V10" s="36"/>
      <c r="W10" s="37"/>
      <c r="X10" s="36"/>
      <c r="Y10" s="37"/>
      <c r="Z10" s="36"/>
      <c r="AA10" s="37"/>
      <c r="AB10" s="36"/>
      <c r="AC10" s="37"/>
      <c r="AD10" s="36"/>
      <c r="AE10" s="37"/>
    </row>
    <row r="11" spans="1:31" s="2" customFormat="1">
      <c r="A11" s="5" t="s">
        <v>17</v>
      </c>
      <c r="B11" s="2" t="s">
        <v>24</v>
      </c>
      <c r="C11" s="21">
        <v>8</v>
      </c>
      <c r="D11" s="24">
        <v>5</v>
      </c>
      <c r="E11" s="33">
        <v>0</v>
      </c>
      <c r="F11" s="36">
        <v>0</v>
      </c>
      <c r="G11" s="37">
        <v>0</v>
      </c>
      <c r="H11" s="36">
        <v>0</v>
      </c>
      <c r="I11" s="37">
        <v>0</v>
      </c>
      <c r="J11" s="36">
        <v>0</v>
      </c>
      <c r="K11" s="37">
        <v>0</v>
      </c>
      <c r="L11" s="36">
        <v>4</v>
      </c>
      <c r="M11" s="37">
        <v>0</v>
      </c>
      <c r="N11" s="36"/>
      <c r="O11" s="37"/>
      <c r="P11" s="36"/>
      <c r="Q11" s="37"/>
      <c r="R11" s="36"/>
      <c r="S11" s="37"/>
      <c r="T11" s="36"/>
      <c r="U11" s="37"/>
      <c r="V11" s="36"/>
      <c r="W11" s="37"/>
      <c r="X11" s="36"/>
      <c r="Y11" s="37"/>
      <c r="Z11" s="36"/>
      <c r="AA11" s="37"/>
      <c r="AB11" s="36"/>
      <c r="AC11" s="37"/>
      <c r="AD11" s="36"/>
      <c r="AE11" s="37"/>
    </row>
    <row r="12" spans="1:31" s="2" customFormat="1">
      <c r="A12" s="5" t="s">
        <v>19</v>
      </c>
      <c r="B12" s="2" t="s">
        <v>25</v>
      </c>
      <c r="C12" s="21">
        <v>8</v>
      </c>
      <c r="D12" s="24"/>
      <c r="E12" s="33">
        <v>1</v>
      </c>
      <c r="F12" s="36">
        <v>0</v>
      </c>
      <c r="G12" s="37">
        <v>0</v>
      </c>
      <c r="H12" s="36">
        <v>0</v>
      </c>
      <c r="I12" s="37">
        <v>0</v>
      </c>
      <c r="J12" s="36">
        <v>0</v>
      </c>
      <c r="K12" s="37">
        <v>0</v>
      </c>
      <c r="L12" s="36">
        <v>0</v>
      </c>
      <c r="M12" s="37">
        <v>0</v>
      </c>
      <c r="N12" s="36"/>
      <c r="O12" s="37"/>
      <c r="P12" s="36"/>
      <c r="Q12" s="37"/>
      <c r="R12" s="36"/>
      <c r="S12" s="37"/>
      <c r="T12" s="36"/>
      <c r="U12" s="37"/>
      <c r="V12" s="36"/>
      <c r="W12" s="37"/>
      <c r="X12" s="36"/>
      <c r="Y12" s="37"/>
      <c r="Z12" s="36"/>
      <c r="AA12" s="37"/>
      <c r="AB12" s="36"/>
      <c r="AC12" s="37"/>
      <c r="AD12" s="36"/>
      <c r="AE12" s="37"/>
    </row>
    <row r="13" spans="1:31" s="2" customFormat="1">
      <c r="A13" s="5" t="s">
        <v>19</v>
      </c>
      <c r="B13" s="2" t="s">
        <v>50</v>
      </c>
      <c r="C13" s="21">
        <v>8</v>
      </c>
      <c r="D13" s="24">
        <v>8</v>
      </c>
      <c r="E13" s="33">
        <v>0</v>
      </c>
      <c r="F13" s="36">
        <v>0</v>
      </c>
      <c r="G13" s="37">
        <v>0</v>
      </c>
      <c r="H13" s="36">
        <v>0</v>
      </c>
      <c r="I13" s="37">
        <v>0</v>
      </c>
      <c r="J13" s="36">
        <v>0</v>
      </c>
      <c r="K13" s="37">
        <v>0</v>
      </c>
      <c r="L13" s="36">
        <v>0</v>
      </c>
      <c r="M13" s="37">
        <v>0</v>
      </c>
      <c r="N13" s="36"/>
      <c r="O13" s="37"/>
      <c r="P13" s="36"/>
      <c r="Q13" s="37"/>
      <c r="R13" s="36"/>
      <c r="S13" s="37"/>
      <c r="T13" s="36"/>
      <c r="U13" s="37"/>
      <c r="V13" s="36"/>
      <c r="W13" s="37"/>
      <c r="X13" s="36"/>
      <c r="Y13" s="37"/>
      <c r="Z13" s="36"/>
      <c r="AA13" s="37"/>
      <c r="AB13" s="36"/>
      <c r="AC13" s="37"/>
      <c r="AD13" s="36"/>
      <c r="AE13" s="37"/>
    </row>
    <row r="14" spans="1:31" s="2" customFormat="1">
      <c r="A14" s="5" t="s">
        <v>19</v>
      </c>
      <c r="B14" s="2" t="s">
        <v>51</v>
      </c>
      <c r="C14" s="21">
        <v>8</v>
      </c>
      <c r="D14" s="24">
        <v>85</v>
      </c>
      <c r="E14" s="33">
        <v>0</v>
      </c>
      <c r="F14" s="36">
        <v>0</v>
      </c>
      <c r="G14" s="37">
        <v>0</v>
      </c>
      <c r="H14" s="36">
        <v>0</v>
      </c>
      <c r="I14" s="37">
        <v>0</v>
      </c>
      <c r="J14" s="36">
        <v>0</v>
      </c>
      <c r="K14" s="37">
        <v>0</v>
      </c>
      <c r="L14" s="36">
        <v>0</v>
      </c>
      <c r="M14" s="37">
        <v>0</v>
      </c>
      <c r="N14" s="36"/>
      <c r="O14" s="37"/>
      <c r="P14" s="36"/>
      <c r="Q14" s="37"/>
      <c r="R14" s="36"/>
      <c r="S14" s="37"/>
      <c r="T14" s="36"/>
      <c r="U14" s="37"/>
      <c r="V14" s="36"/>
      <c r="W14" s="37"/>
      <c r="X14" s="36"/>
      <c r="Y14" s="37"/>
      <c r="Z14" s="36"/>
      <c r="AA14" s="37"/>
      <c r="AB14" s="36"/>
      <c r="AC14" s="37"/>
      <c r="AD14" s="36"/>
      <c r="AE14" s="37"/>
    </row>
    <row r="15" spans="1:31" s="2" customFormat="1">
      <c r="A15" s="5" t="s">
        <v>18</v>
      </c>
      <c r="B15" s="2" t="s">
        <v>34</v>
      </c>
      <c r="C15" s="21">
        <v>8</v>
      </c>
      <c r="D15" s="24">
        <v>16</v>
      </c>
      <c r="E15" s="33">
        <v>0</v>
      </c>
      <c r="F15" s="36">
        <v>0</v>
      </c>
      <c r="G15" s="37">
        <v>0</v>
      </c>
      <c r="H15" s="36">
        <v>0</v>
      </c>
      <c r="I15" s="37">
        <v>0</v>
      </c>
      <c r="J15" s="36">
        <v>0</v>
      </c>
      <c r="K15" s="37">
        <v>0</v>
      </c>
      <c r="L15" s="36">
        <v>0</v>
      </c>
      <c r="M15" s="37">
        <v>0</v>
      </c>
      <c r="N15" s="36"/>
      <c r="O15" s="37"/>
      <c r="P15" s="36"/>
      <c r="Q15" s="37"/>
      <c r="R15" s="36"/>
      <c r="S15" s="37"/>
      <c r="T15" s="36"/>
      <c r="U15" s="37"/>
      <c r="V15" s="36"/>
      <c r="W15" s="37"/>
      <c r="X15" s="36"/>
      <c r="Y15" s="37"/>
      <c r="Z15" s="36"/>
      <c r="AA15" s="37"/>
      <c r="AB15" s="36"/>
      <c r="AC15" s="37"/>
      <c r="AD15" s="36"/>
      <c r="AE15" s="37"/>
    </row>
    <row r="16" spans="1:31" s="2" customFormat="1">
      <c r="A16" s="5" t="s">
        <v>19</v>
      </c>
      <c r="B16" s="2" t="s">
        <v>52</v>
      </c>
      <c r="C16" s="21">
        <v>8</v>
      </c>
      <c r="D16" s="24">
        <v>28</v>
      </c>
      <c r="E16" s="33">
        <v>0</v>
      </c>
      <c r="F16" s="36">
        <v>0</v>
      </c>
      <c r="G16" s="37">
        <v>0</v>
      </c>
      <c r="H16" s="36">
        <v>0</v>
      </c>
      <c r="I16" s="37">
        <v>0</v>
      </c>
      <c r="J16" s="36">
        <v>0</v>
      </c>
      <c r="K16" s="37">
        <v>0</v>
      </c>
      <c r="L16" s="36">
        <v>26</v>
      </c>
      <c r="M16" s="37">
        <v>0</v>
      </c>
      <c r="N16" s="36"/>
      <c r="O16" s="37"/>
      <c r="P16" s="36"/>
      <c r="Q16" s="37"/>
      <c r="R16" s="36"/>
      <c r="S16" s="37"/>
      <c r="T16" s="36"/>
      <c r="U16" s="37"/>
      <c r="V16" s="36"/>
      <c r="W16" s="37"/>
      <c r="X16" s="36"/>
      <c r="Y16" s="37"/>
      <c r="Z16" s="36"/>
      <c r="AA16" s="37"/>
      <c r="AB16" s="36"/>
      <c r="AC16" s="37"/>
      <c r="AD16" s="36"/>
      <c r="AE16" s="37"/>
    </row>
    <row r="17" spans="1:31" s="2" customFormat="1">
      <c r="A17" s="5" t="s">
        <v>18</v>
      </c>
      <c r="B17" s="2" t="s">
        <v>35</v>
      </c>
      <c r="C17" s="21">
        <v>8</v>
      </c>
      <c r="D17" s="24">
        <v>32</v>
      </c>
      <c r="E17" s="33">
        <v>0</v>
      </c>
      <c r="F17" s="36">
        <v>0</v>
      </c>
      <c r="G17" s="37">
        <v>0</v>
      </c>
      <c r="H17" s="36">
        <v>0</v>
      </c>
      <c r="I17" s="37">
        <v>0</v>
      </c>
      <c r="J17" s="36">
        <v>0</v>
      </c>
      <c r="K17" s="37">
        <v>0</v>
      </c>
      <c r="L17" s="36">
        <v>0</v>
      </c>
      <c r="M17" s="37">
        <v>0</v>
      </c>
      <c r="N17" s="36"/>
      <c r="O17" s="37"/>
      <c r="P17" s="36"/>
      <c r="Q17" s="37"/>
      <c r="R17" s="36"/>
      <c r="S17" s="37"/>
      <c r="T17" s="36"/>
      <c r="U17" s="37"/>
      <c r="V17" s="36"/>
      <c r="W17" s="37"/>
      <c r="X17" s="36"/>
      <c r="Y17" s="37"/>
      <c r="Z17" s="36"/>
      <c r="AA17" s="37"/>
      <c r="AB17" s="36"/>
      <c r="AC17" s="37"/>
      <c r="AD17" s="36"/>
      <c r="AE17" s="37"/>
    </row>
    <row r="18" spans="1:31" s="2" customFormat="1">
      <c r="A18" s="5" t="s">
        <v>20</v>
      </c>
      <c r="B18" s="2" t="s">
        <v>63</v>
      </c>
      <c r="C18" s="21">
        <v>8</v>
      </c>
      <c r="D18" s="24">
        <v>35</v>
      </c>
      <c r="E18" s="33">
        <v>0</v>
      </c>
      <c r="F18" s="36">
        <v>1</v>
      </c>
      <c r="G18" s="37">
        <v>0</v>
      </c>
      <c r="H18" s="36">
        <v>1</v>
      </c>
      <c r="I18" s="37">
        <v>0</v>
      </c>
      <c r="J18" s="36">
        <v>1</v>
      </c>
      <c r="K18" s="37">
        <v>0</v>
      </c>
      <c r="L18" s="36">
        <v>4</v>
      </c>
      <c r="M18" s="37">
        <v>0</v>
      </c>
      <c r="N18" s="36"/>
      <c r="O18" s="37"/>
      <c r="P18" s="36"/>
      <c r="Q18" s="37"/>
      <c r="R18" s="36"/>
      <c r="S18" s="37"/>
      <c r="T18" s="36"/>
      <c r="U18" s="37"/>
      <c r="V18" s="36"/>
      <c r="W18" s="37"/>
      <c r="X18" s="36"/>
      <c r="Y18" s="37"/>
      <c r="Z18" s="36"/>
      <c r="AA18" s="37"/>
      <c r="AB18" s="36"/>
      <c r="AC18" s="37"/>
      <c r="AD18" s="36"/>
      <c r="AE18" s="37"/>
    </row>
    <row r="19" spans="1:31" s="2" customFormat="1">
      <c r="A19" s="5" t="s">
        <v>19</v>
      </c>
      <c r="B19" s="2" t="s">
        <v>53</v>
      </c>
      <c r="C19" s="21">
        <v>8</v>
      </c>
      <c r="D19" s="24">
        <v>74</v>
      </c>
      <c r="E19" s="33">
        <v>0</v>
      </c>
      <c r="F19" s="36">
        <v>0</v>
      </c>
      <c r="G19" s="37">
        <v>0</v>
      </c>
      <c r="H19" s="36">
        <v>0</v>
      </c>
      <c r="I19" s="37">
        <v>0</v>
      </c>
      <c r="J19" s="36">
        <v>0</v>
      </c>
      <c r="K19" s="37">
        <v>0</v>
      </c>
      <c r="L19" s="36">
        <v>0</v>
      </c>
      <c r="M19" s="37">
        <v>0</v>
      </c>
      <c r="N19" s="36"/>
      <c r="O19" s="37"/>
      <c r="P19" s="36"/>
      <c r="Q19" s="37"/>
      <c r="R19" s="36"/>
      <c r="S19" s="37"/>
      <c r="T19" s="36"/>
      <c r="U19" s="37"/>
      <c r="V19" s="36"/>
      <c r="W19" s="37"/>
      <c r="X19" s="36"/>
      <c r="Y19" s="37"/>
      <c r="Z19" s="36"/>
      <c r="AA19" s="37"/>
      <c r="AB19" s="36"/>
      <c r="AC19" s="37"/>
      <c r="AD19" s="36"/>
      <c r="AE19" s="37"/>
    </row>
    <row r="20" spans="1:31" s="2" customFormat="1">
      <c r="A20" s="5" t="s">
        <v>20</v>
      </c>
      <c r="B20" s="2" t="s">
        <v>64</v>
      </c>
      <c r="C20" s="21">
        <v>8</v>
      </c>
      <c r="D20" s="24">
        <v>34</v>
      </c>
      <c r="E20" s="33">
        <v>0</v>
      </c>
      <c r="F20" s="36">
        <v>0</v>
      </c>
      <c r="G20" s="37">
        <v>0</v>
      </c>
      <c r="H20" s="36">
        <v>0</v>
      </c>
      <c r="I20" s="37">
        <v>0</v>
      </c>
      <c r="J20" s="36">
        <v>0</v>
      </c>
      <c r="K20" s="37">
        <v>0</v>
      </c>
      <c r="L20" s="36">
        <v>0</v>
      </c>
      <c r="M20" s="37">
        <v>0</v>
      </c>
      <c r="N20" s="36"/>
      <c r="O20" s="37"/>
      <c r="P20" s="36"/>
      <c r="Q20" s="37"/>
      <c r="R20" s="36"/>
      <c r="S20" s="37"/>
      <c r="T20" s="36"/>
      <c r="U20" s="37"/>
      <c r="V20" s="36"/>
      <c r="W20" s="37"/>
      <c r="X20" s="36"/>
      <c r="Y20" s="37"/>
      <c r="Z20" s="36"/>
      <c r="AA20" s="37"/>
      <c r="AB20" s="36"/>
      <c r="AC20" s="37"/>
      <c r="AD20" s="36"/>
      <c r="AE20" s="37"/>
    </row>
    <row r="21" spans="1:31" s="2" customFormat="1">
      <c r="A21" s="5" t="s">
        <v>20</v>
      </c>
      <c r="B21" s="2" t="s">
        <v>65</v>
      </c>
      <c r="C21" s="21">
        <v>8</v>
      </c>
      <c r="D21" s="24">
        <v>5</v>
      </c>
      <c r="E21" s="33">
        <v>0</v>
      </c>
      <c r="F21" s="36">
        <v>0</v>
      </c>
      <c r="G21" s="37">
        <v>0</v>
      </c>
      <c r="H21" s="36">
        <v>0</v>
      </c>
      <c r="I21" s="37">
        <v>0</v>
      </c>
      <c r="J21" s="36">
        <v>0</v>
      </c>
      <c r="K21" s="37">
        <v>0</v>
      </c>
      <c r="L21" s="36">
        <v>0</v>
      </c>
      <c r="M21" s="37">
        <v>0</v>
      </c>
      <c r="N21" s="36"/>
      <c r="O21" s="37"/>
      <c r="P21" s="36"/>
      <c r="Q21" s="37"/>
      <c r="R21" s="36"/>
      <c r="S21" s="37"/>
      <c r="T21" s="36"/>
      <c r="U21" s="37"/>
      <c r="V21" s="36"/>
      <c r="W21" s="37"/>
      <c r="X21" s="36"/>
      <c r="Y21" s="37"/>
      <c r="Z21" s="36"/>
      <c r="AA21" s="37"/>
      <c r="AB21" s="36"/>
      <c r="AC21" s="37"/>
      <c r="AD21" s="36"/>
      <c r="AE21" s="37"/>
    </row>
    <row r="22" spans="1:31" s="2" customFormat="1">
      <c r="A22" s="5" t="s">
        <v>19</v>
      </c>
      <c r="B22" s="2" t="s">
        <v>54</v>
      </c>
      <c r="C22" s="21">
        <v>8</v>
      </c>
      <c r="D22" s="24">
        <v>14</v>
      </c>
      <c r="E22" s="33">
        <v>0</v>
      </c>
      <c r="F22" s="36">
        <v>0</v>
      </c>
      <c r="G22" s="37">
        <v>0</v>
      </c>
      <c r="H22" s="36">
        <v>0</v>
      </c>
      <c r="I22" s="37">
        <v>0</v>
      </c>
      <c r="J22" s="36">
        <v>0</v>
      </c>
      <c r="K22" s="37">
        <v>0</v>
      </c>
      <c r="L22" s="36">
        <v>0</v>
      </c>
      <c r="M22" s="37">
        <v>0</v>
      </c>
      <c r="N22" s="36"/>
      <c r="O22" s="37"/>
      <c r="P22" s="36"/>
      <c r="Q22" s="37"/>
      <c r="R22" s="36"/>
      <c r="S22" s="37"/>
      <c r="T22" s="36"/>
      <c r="U22" s="37"/>
      <c r="V22" s="36"/>
      <c r="W22" s="37"/>
      <c r="X22" s="36"/>
      <c r="Y22" s="37"/>
      <c r="Z22" s="36"/>
      <c r="AA22" s="37"/>
      <c r="AB22" s="36"/>
      <c r="AC22" s="37"/>
      <c r="AD22" s="36"/>
      <c r="AE22" s="37"/>
    </row>
    <row r="23" spans="1:31" s="2" customFormat="1">
      <c r="A23" s="5" t="s">
        <v>19</v>
      </c>
      <c r="B23" s="2" t="s">
        <v>55</v>
      </c>
      <c r="C23" s="21">
        <v>8</v>
      </c>
      <c r="D23" s="24">
        <v>68</v>
      </c>
      <c r="E23" s="33">
        <v>0</v>
      </c>
      <c r="F23" s="36">
        <v>0</v>
      </c>
      <c r="G23" s="37">
        <v>0</v>
      </c>
      <c r="H23" s="36">
        <v>0</v>
      </c>
      <c r="I23" s="37">
        <v>0</v>
      </c>
      <c r="J23" s="36">
        <v>0</v>
      </c>
      <c r="K23" s="37">
        <v>0</v>
      </c>
      <c r="L23" s="36">
        <v>1</v>
      </c>
      <c r="M23" s="37">
        <v>0</v>
      </c>
      <c r="N23" s="36"/>
      <c r="O23" s="37"/>
      <c r="P23" s="36"/>
      <c r="Q23" s="37"/>
      <c r="R23" s="36"/>
      <c r="S23" s="37"/>
      <c r="T23" s="36"/>
      <c r="U23" s="37"/>
      <c r="V23" s="36"/>
      <c r="W23" s="37"/>
      <c r="X23" s="36"/>
      <c r="Y23" s="37"/>
      <c r="Z23" s="36"/>
      <c r="AA23" s="37"/>
      <c r="AB23" s="36"/>
      <c r="AC23" s="37"/>
      <c r="AD23" s="36"/>
      <c r="AE23" s="37"/>
    </row>
    <row r="24" spans="1:31" s="2" customFormat="1">
      <c r="A24" s="5" t="s">
        <v>17</v>
      </c>
      <c r="B24" s="2" t="s">
        <v>26</v>
      </c>
      <c r="C24" s="21">
        <v>8</v>
      </c>
      <c r="D24" s="24">
        <v>48</v>
      </c>
      <c r="E24" s="33">
        <v>0</v>
      </c>
      <c r="F24" s="36">
        <v>0</v>
      </c>
      <c r="G24" s="37">
        <v>0</v>
      </c>
      <c r="H24" s="36">
        <v>0</v>
      </c>
      <c r="I24" s="37">
        <v>0</v>
      </c>
      <c r="J24" s="36">
        <v>0</v>
      </c>
      <c r="K24" s="37">
        <v>0</v>
      </c>
      <c r="L24" s="36">
        <v>0</v>
      </c>
      <c r="M24" s="37">
        <v>0</v>
      </c>
      <c r="N24" s="36"/>
      <c r="O24" s="37"/>
      <c r="P24" s="36"/>
      <c r="Q24" s="37"/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C24" s="37"/>
      <c r="AD24" s="36"/>
      <c r="AE24" s="37"/>
    </row>
    <row r="25" spans="1:31" s="2" customFormat="1">
      <c r="A25" s="5" t="s">
        <v>18</v>
      </c>
      <c r="B25" s="2" t="s">
        <v>36</v>
      </c>
      <c r="C25" s="21">
        <v>8</v>
      </c>
      <c r="D25" s="24">
        <v>7</v>
      </c>
      <c r="E25" s="33">
        <v>0</v>
      </c>
      <c r="F25" s="36">
        <v>0</v>
      </c>
      <c r="G25" s="37">
        <v>0</v>
      </c>
      <c r="H25" s="36">
        <v>0</v>
      </c>
      <c r="I25" s="37">
        <v>0</v>
      </c>
      <c r="J25" s="36">
        <v>0</v>
      </c>
      <c r="K25" s="37">
        <v>0</v>
      </c>
      <c r="L25" s="36">
        <v>0</v>
      </c>
      <c r="M25" s="37">
        <v>0</v>
      </c>
      <c r="N25" s="36"/>
      <c r="O25" s="37"/>
      <c r="P25" s="36"/>
      <c r="Q25" s="37"/>
      <c r="R25" s="36"/>
      <c r="S25" s="37"/>
      <c r="T25" s="36"/>
      <c r="U25" s="37"/>
      <c r="V25" s="36"/>
      <c r="W25" s="37"/>
      <c r="X25" s="36"/>
      <c r="Y25" s="37"/>
      <c r="Z25" s="36"/>
      <c r="AA25" s="37"/>
      <c r="AB25" s="36"/>
      <c r="AC25" s="37"/>
      <c r="AD25" s="36"/>
      <c r="AE25" s="37"/>
    </row>
    <row r="26" spans="1:31" s="2" customFormat="1">
      <c r="A26" s="5" t="s">
        <v>18</v>
      </c>
      <c r="B26" s="2" t="s">
        <v>37</v>
      </c>
      <c r="C26" s="21">
        <v>8</v>
      </c>
      <c r="D26" s="24">
        <v>21</v>
      </c>
      <c r="E26" s="33">
        <v>0</v>
      </c>
      <c r="F26" s="36">
        <v>0</v>
      </c>
      <c r="G26" s="37">
        <v>0</v>
      </c>
      <c r="H26" s="36">
        <v>0</v>
      </c>
      <c r="I26" s="37">
        <v>0</v>
      </c>
      <c r="J26" s="36">
        <v>0</v>
      </c>
      <c r="K26" s="37">
        <v>0</v>
      </c>
      <c r="L26" s="36">
        <v>0</v>
      </c>
      <c r="M26" s="37">
        <v>0</v>
      </c>
      <c r="N26" s="36"/>
      <c r="O26" s="37"/>
      <c r="P26" s="36"/>
      <c r="Q26" s="37"/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7"/>
      <c r="AD26" s="36"/>
      <c r="AE26" s="37"/>
    </row>
    <row r="27" spans="1:31" s="2" customFormat="1">
      <c r="A27" s="5" t="s">
        <v>17</v>
      </c>
      <c r="B27" s="2" t="s">
        <v>27</v>
      </c>
      <c r="C27" s="21">
        <v>8</v>
      </c>
      <c r="D27" s="24">
        <v>13</v>
      </c>
      <c r="E27" s="33">
        <v>0</v>
      </c>
      <c r="F27" s="36">
        <v>11</v>
      </c>
      <c r="G27" s="37">
        <v>0</v>
      </c>
      <c r="H27" s="36">
        <v>11</v>
      </c>
      <c r="I27" s="37">
        <v>0</v>
      </c>
      <c r="J27" s="36">
        <v>11</v>
      </c>
      <c r="K27" s="37">
        <v>0</v>
      </c>
      <c r="L27" s="36">
        <v>11</v>
      </c>
      <c r="M27" s="37">
        <v>0</v>
      </c>
      <c r="N27" s="36"/>
      <c r="O27" s="37"/>
      <c r="P27" s="36"/>
      <c r="Q27" s="37"/>
      <c r="R27" s="36"/>
      <c r="S27" s="37"/>
      <c r="T27" s="36"/>
      <c r="U27" s="37"/>
      <c r="V27" s="36"/>
      <c r="W27" s="37"/>
      <c r="X27" s="36"/>
      <c r="Y27" s="37"/>
      <c r="Z27" s="36"/>
      <c r="AA27" s="37"/>
      <c r="AB27" s="36"/>
      <c r="AC27" s="37"/>
      <c r="AD27" s="36"/>
      <c r="AE27" s="37"/>
    </row>
    <row r="28" spans="1:31" s="2" customFormat="1">
      <c r="A28" s="5" t="s">
        <v>18</v>
      </c>
      <c r="B28" s="2" t="s">
        <v>38</v>
      </c>
      <c r="C28" s="21">
        <v>8</v>
      </c>
      <c r="D28" s="24">
        <v>0</v>
      </c>
      <c r="E28" s="33">
        <v>0</v>
      </c>
      <c r="F28" s="36">
        <v>0</v>
      </c>
      <c r="G28" s="37">
        <v>0</v>
      </c>
      <c r="H28" s="36">
        <v>0</v>
      </c>
      <c r="I28" s="37">
        <v>0</v>
      </c>
      <c r="J28" s="36">
        <v>0</v>
      </c>
      <c r="K28" s="37">
        <v>0</v>
      </c>
      <c r="L28" s="36">
        <v>0</v>
      </c>
      <c r="M28" s="37">
        <v>0</v>
      </c>
      <c r="N28" s="36"/>
      <c r="O28" s="37"/>
      <c r="P28" s="36"/>
      <c r="Q28" s="37"/>
      <c r="R28" s="36"/>
      <c r="S28" s="37"/>
      <c r="T28" s="36"/>
      <c r="U28" s="37"/>
      <c r="V28" s="36"/>
      <c r="W28" s="37"/>
      <c r="X28" s="36"/>
      <c r="Y28" s="37"/>
      <c r="Z28" s="36"/>
      <c r="AA28" s="37"/>
      <c r="AB28" s="36"/>
      <c r="AC28" s="37"/>
      <c r="AD28" s="36"/>
      <c r="AE28" s="37"/>
    </row>
    <row r="29" spans="1:31" s="2" customFormat="1">
      <c r="A29" s="5" t="s">
        <v>20</v>
      </c>
      <c r="B29" s="2" t="s">
        <v>66</v>
      </c>
      <c r="C29" s="21">
        <v>8</v>
      </c>
      <c r="D29" s="24">
        <v>18</v>
      </c>
      <c r="E29" s="33">
        <v>1</v>
      </c>
      <c r="F29" s="36">
        <v>1</v>
      </c>
      <c r="G29" s="37">
        <v>0</v>
      </c>
      <c r="H29" s="36">
        <v>1</v>
      </c>
      <c r="I29" s="37">
        <v>0</v>
      </c>
      <c r="J29" s="36">
        <v>1</v>
      </c>
      <c r="K29" s="37">
        <v>0</v>
      </c>
      <c r="L29" s="36">
        <v>1</v>
      </c>
      <c r="M29" s="37">
        <v>0</v>
      </c>
      <c r="N29" s="36"/>
      <c r="O29" s="37"/>
      <c r="P29" s="36"/>
      <c r="Q29" s="37"/>
      <c r="R29" s="36"/>
      <c r="S29" s="37"/>
      <c r="T29" s="36"/>
      <c r="U29" s="37"/>
      <c r="V29" s="36"/>
      <c r="W29" s="37"/>
      <c r="X29" s="36"/>
      <c r="Y29" s="37"/>
      <c r="Z29" s="36"/>
      <c r="AA29" s="37"/>
      <c r="AB29" s="36"/>
      <c r="AC29" s="37"/>
      <c r="AD29" s="36"/>
      <c r="AE29" s="37"/>
    </row>
    <row r="30" spans="1:31" s="2" customFormat="1">
      <c r="A30" s="5" t="s">
        <v>18</v>
      </c>
      <c r="B30" s="2" t="s">
        <v>39</v>
      </c>
      <c r="C30" s="21">
        <v>8</v>
      </c>
      <c r="D30" s="24">
        <v>37</v>
      </c>
      <c r="E30" s="33">
        <v>0</v>
      </c>
      <c r="F30" s="36">
        <v>0</v>
      </c>
      <c r="G30" s="37">
        <v>0</v>
      </c>
      <c r="H30" s="36">
        <v>0</v>
      </c>
      <c r="I30" s="37">
        <v>0</v>
      </c>
      <c r="J30" s="36">
        <v>0</v>
      </c>
      <c r="K30" s="37">
        <v>0</v>
      </c>
      <c r="L30" s="36">
        <v>0</v>
      </c>
      <c r="M30" s="37">
        <v>0</v>
      </c>
      <c r="N30" s="36"/>
      <c r="O30" s="37"/>
      <c r="P30" s="36"/>
      <c r="Q30" s="37"/>
      <c r="R30" s="36"/>
      <c r="S30" s="37"/>
      <c r="T30" s="36"/>
      <c r="U30" s="37"/>
      <c r="V30" s="36"/>
      <c r="W30" s="37"/>
      <c r="X30" s="36"/>
      <c r="Y30" s="37"/>
      <c r="Z30" s="36"/>
      <c r="AA30" s="37"/>
      <c r="AB30" s="36"/>
      <c r="AC30" s="37"/>
      <c r="AD30" s="36"/>
      <c r="AE30" s="37"/>
    </row>
    <row r="31" spans="1:31" s="2" customFormat="1">
      <c r="A31" s="5" t="s">
        <v>20</v>
      </c>
      <c r="B31" s="2" t="s">
        <v>67</v>
      </c>
      <c r="C31" s="21">
        <v>8</v>
      </c>
      <c r="D31" s="24">
        <v>18</v>
      </c>
      <c r="E31" s="33">
        <v>0</v>
      </c>
      <c r="F31" s="36">
        <v>0</v>
      </c>
      <c r="G31" s="37">
        <v>0</v>
      </c>
      <c r="H31" s="36">
        <v>0</v>
      </c>
      <c r="I31" s="37">
        <v>0</v>
      </c>
      <c r="J31" s="36">
        <v>0</v>
      </c>
      <c r="K31" s="37">
        <v>0</v>
      </c>
      <c r="L31" s="36">
        <v>0</v>
      </c>
      <c r="M31" s="37">
        <v>0</v>
      </c>
      <c r="N31" s="36"/>
      <c r="O31" s="37"/>
      <c r="P31" s="36"/>
      <c r="Q31" s="37"/>
      <c r="R31" s="36"/>
      <c r="S31" s="37"/>
      <c r="T31" s="36"/>
      <c r="U31" s="37"/>
      <c r="V31" s="36"/>
      <c r="W31" s="37"/>
      <c r="X31" s="36"/>
      <c r="Y31" s="37"/>
      <c r="Z31" s="36"/>
      <c r="AA31" s="37"/>
      <c r="AB31" s="36"/>
      <c r="AC31" s="37"/>
      <c r="AD31" s="36"/>
      <c r="AE31" s="37"/>
    </row>
    <row r="32" spans="1:31" s="2" customFormat="1">
      <c r="A32" s="5" t="s">
        <v>18</v>
      </c>
      <c r="B32" s="2" t="s">
        <v>40</v>
      </c>
      <c r="C32" s="21">
        <v>8</v>
      </c>
      <c r="D32" s="24">
        <v>12</v>
      </c>
      <c r="E32" s="33">
        <v>0</v>
      </c>
      <c r="F32" s="36">
        <v>0</v>
      </c>
      <c r="G32" s="37">
        <v>0</v>
      </c>
      <c r="H32" s="36">
        <v>0</v>
      </c>
      <c r="I32" s="37">
        <v>0</v>
      </c>
      <c r="J32" s="36">
        <v>0</v>
      </c>
      <c r="K32" s="37">
        <v>0</v>
      </c>
      <c r="L32" s="36">
        <v>0</v>
      </c>
      <c r="M32" s="37">
        <v>0</v>
      </c>
      <c r="N32" s="36"/>
      <c r="O32" s="37"/>
      <c r="P32" s="36"/>
      <c r="Q32" s="37"/>
      <c r="R32" s="36"/>
      <c r="S32" s="37"/>
      <c r="T32" s="36"/>
      <c r="U32" s="37"/>
      <c r="V32" s="36"/>
      <c r="W32" s="37"/>
      <c r="X32" s="36"/>
      <c r="Y32" s="37"/>
      <c r="Z32" s="36"/>
      <c r="AA32" s="37"/>
      <c r="AB32" s="36"/>
      <c r="AC32" s="37"/>
      <c r="AD32" s="36"/>
      <c r="AE32" s="37"/>
    </row>
    <row r="33" spans="1:31" s="2" customFormat="1">
      <c r="A33" s="5" t="s">
        <v>17</v>
      </c>
      <c r="B33" s="2" t="s">
        <v>28</v>
      </c>
      <c r="C33" s="21">
        <v>8</v>
      </c>
      <c r="D33" s="24">
        <v>19</v>
      </c>
      <c r="E33" s="33">
        <v>0</v>
      </c>
      <c r="F33" s="36">
        <v>0</v>
      </c>
      <c r="G33" s="37">
        <v>0</v>
      </c>
      <c r="H33" s="36">
        <v>0</v>
      </c>
      <c r="I33" s="37">
        <v>0</v>
      </c>
      <c r="J33" s="36">
        <v>0</v>
      </c>
      <c r="K33" s="37">
        <v>0</v>
      </c>
      <c r="L33" s="36">
        <v>0</v>
      </c>
      <c r="M33" s="37">
        <v>0</v>
      </c>
      <c r="N33" s="36"/>
      <c r="O33" s="37"/>
      <c r="P33" s="36"/>
      <c r="Q33" s="37"/>
      <c r="R33" s="36"/>
      <c r="S33" s="37"/>
      <c r="T33" s="36"/>
      <c r="U33" s="37"/>
      <c r="V33" s="36"/>
      <c r="W33" s="37"/>
      <c r="X33" s="36"/>
      <c r="Y33" s="37"/>
      <c r="Z33" s="36"/>
      <c r="AA33" s="37"/>
      <c r="AB33" s="36"/>
      <c r="AC33" s="37"/>
      <c r="AD33" s="36"/>
      <c r="AE33" s="37"/>
    </row>
    <row r="34" spans="1:31" s="2" customFormat="1">
      <c r="A34" s="5" t="s">
        <v>17</v>
      </c>
      <c r="B34" s="2" t="s">
        <v>29</v>
      </c>
      <c r="C34" s="21">
        <v>8</v>
      </c>
      <c r="D34" s="24">
        <v>13</v>
      </c>
      <c r="E34" s="33">
        <v>0</v>
      </c>
      <c r="F34" s="36">
        <v>0</v>
      </c>
      <c r="G34" s="37">
        <v>0</v>
      </c>
      <c r="H34" s="36">
        <v>0</v>
      </c>
      <c r="I34" s="37">
        <v>0</v>
      </c>
      <c r="J34" s="36">
        <v>0</v>
      </c>
      <c r="K34" s="37">
        <v>0</v>
      </c>
      <c r="L34" s="36">
        <v>0</v>
      </c>
      <c r="M34" s="37">
        <v>0</v>
      </c>
      <c r="N34" s="36"/>
      <c r="O34" s="37"/>
      <c r="P34" s="36"/>
      <c r="Q34" s="37"/>
      <c r="R34" s="36"/>
      <c r="S34" s="37"/>
      <c r="T34" s="36"/>
      <c r="U34" s="37"/>
      <c r="V34" s="36"/>
      <c r="W34" s="37"/>
      <c r="X34" s="36"/>
      <c r="Y34" s="37"/>
      <c r="Z34" s="36"/>
      <c r="AA34" s="37"/>
      <c r="AB34" s="36"/>
      <c r="AC34" s="37"/>
      <c r="AD34" s="36"/>
      <c r="AE34" s="37"/>
    </row>
    <row r="35" spans="1:31" s="2" customFormat="1">
      <c r="A35" s="5" t="s">
        <v>19</v>
      </c>
      <c r="B35" s="2" t="s">
        <v>56</v>
      </c>
      <c r="C35" s="21">
        <v>8</v>
      </c>
      <c r="D35" s="24">
        <v>61</v>
      </c>
      <c r="E35" s="33">
        <v>0</v>
      </c>
      <c r="F35" s="36">
        <v>0</v>
      </c>
      <c r="G35" s="37">
        <v>0</v>
      </c>
      <c r="H35" s="36">
        <v>0</v>
      </c>
      <c r="I35" s="37">
        <v>0</v>
      </c>
      <c r="J35" s="36">
        <v>0</v>
      </c>
      <c r="K35" s="37">
        <v>0</v>
      </c>
      <c r="L35" s="36">
        <v>1</v>
      </c>
      <c r="M35" s="37">
        <v>0</v>
      </c>
      <c r="N35" s="36"/>
      <c r="O35" s="37"/>
      <c r="P35" s="36"/>
      <c r="Q35" s="37"/>
      <c r="R35" s="36"/>
      <c r="S35" s="37"/>
      <c r="T35" s="36"/>
      <c r="U35" s="37"/>
      <c r="V35" s="36"/>
      <c r="W35" s="37"/>
      <c r="X35" s="36"/>
      <c r="Y35" s="37"/>
      <c r="Z35" s="36"/>
      <c r="AA35" s="37"/>
      <c r="AB35" s="36"/>
      <c r="AC35" s="37"/>
      <c r="AD35" s="36"/>
      <c r="AE35" s="37"/>
    </row>
    <row r="36" spans="1:31" s="2" customFormat="1">
      <c r="A36" s="5" t="s">
        <v>20</v>
      </c>
      <c r="B36" s="2" t="s">
        <v>68</v>
      </c>
      <c r="C36" s="21">
        <v>8</v>
      </c>
      <c r="D36" s="24">
        <v>18</v>
      </c>
      <c r="E36" s="33">
        <v>0</v>
      </c>
      <c r="F36" s="36">
        <v>0</v>
      </c>
      <c r="G36" s="37">
        <v>0</v>
      </c>
      <c r="H36" s="36">
        <v>0</v>
      </c>
      <c r="I36" s="37">
        <v>0</v>
      </c>
      <c r="J36" s="36">
        <v>0</v>
      </c>
      <c r="K36" s="37">
        <v>0</v>
      </c>
      <c r="L36" s="36">
        <v>1</v>
      </c>
      <c r="M36" s="37">
        <v>0</v>
      </c>
      <c r="N36" s="36"/>
      <c r="O36" s="37"/>
      <c r="P36" s="36"/>
      <c r="Q36" s="37"/>
      <c r="R36" s="36"/>
      <c r="S36" s="37"/>
      <c r="T36" s="36"/>
      <c r="U36" s="37"/>
      <c r="V36" s="36"/>
      <c r="W36" s="37"/>
      <c r="X36" s="36"/>
      <c r="Y36" s="37"/>
      <c r="Z36" s="36"/>
      <c r="AA36" s="37"/>
      <c r="AB36" s="36"/>
      <c r="AC36" s="37"/>
      <c r="AD36" s="36"/>
      <c r="AE36" s="37"/>
    </row>
    <row r="37" spans="1:31" s="2" customFormat="1">
      <c r="A37" s="5" t="s">
        <v>20</v>
      </c>
      <c r="B37" s="2" t="s">
        <v>69</v>
      </c>
      <c r="C37" s="21">
        <v>8</v>
      </c>
      <c r="D37" s="24">
        <v>14</v>
      </c>
      <c r="E37" s="33">
        <v>0</v>
      </c>
      <c r="F37" s="36">
        <v>0</v>
      </c>
      <c r="G37" s="37">
        <v>0</v>
      </c>
      <c r="H37" s="36">
        <v>0</v>
      </c>
      <c r="I37" s="37">
        <v>0</v>
      </c>
      <c r="J37" s="36">
        <v>0</v>
      </c>
      <c r="K37" s="37">
        <v>0</v>
      </c>
      <c r="L37" s="36">
        <v>0</v>
      </c>
      <c r="M37" s="37">
        <v>0</v>
      </c>
      <c r="N37" s="36"/>
      <c r="O37" s="37"/>
      <c r="P37" s="36"/>
      <c r="Q37" s="37"/>
      <c r="R37" s="36"/>
      <c r="S37" s="37"/>
      <c r="T37" s="36"/>
      <c r="U37" s="37"/>
      <c r="V37" s="36"/>
      <c r="W37" s="37"/>
      <c r="X37" s="36"/>
      <c r="Y37" s="37"/>
      <c r="Z37" s="36"/>
      <c r="AA37" s="37"/>
      <c r="AB37" s="36"/>
      <c r="AC37" s="37"/>
      <c r="AD37" s="36"/>
      <c r="AE37" s="37"/>
    </row>
    <row r="38" spans="1:31" s="2" customFormat="1">
      <c r="A38" s="5" t="s">
        <v>19</v>
      </c>
      <c r="B38" s="2" t="s">
        <v>57</v>
      </c>
      <c r="C38" s="21">
        <v>8</v>
      </c>
      <c r="D38" s="24"/>
      <c r="E38" s="33">
        <v>0</v>
      </c>
      <c r="F38" s="36">
        <v>0</v>
      </c>
      <c r="G38" s="37">
        <v>0</v>
      </c>
      <c r="H38" s="36">
        <v>0</v>
      </c>
      <c r="I38" s="37">
        <v>0</v>
      </c>
      <c r="J38" s="36">
        <v>0</v>
      </c>
      <c r="K38" s="37">
        <v>0</v>
      </c>
      <c r="L38" s="36">
        <v>0</v>
      </c>
      <c r="M38" s="37">
        <v>0</v>
      </c>
      <c r="N38" s="36"/>
      <c r="O38" s="37"/>
      <c r="P38" s="36"/>
      <c r="Q38" s="37"/>
      <c r="R38" s="36"/>
      <c r="S38" s="37"/>
      <c r="T38" s="36"/>
      <c r="U38" s="37"/>
      <c r="V38" s="36"/>
      <c r="W38" s="37"/>
      <c r="X38" s="36"/>
      <c r="Y38" s="37"/>
      <c r="Z38" s="36"/>
      <c r="AA38" s="37"/>
      <c r="AB38" s="36"/>
      <c r="AC38" s="37"/>
      <c r="AD38" s="36"/>
      <c r="AE38" s="37"/>
    </row>
    <row r="39" spans="1:31" s="2" customFormat="1">
      <c r="A39" s="5" t="s">
        <v>19</v>
      </c>
      <c r="B39" s="2" t="s">
        <v>58</v>
      </c>
      <c r="C39" s="21">
        <v>8</v>
      </c>
      <c r="D39" s="24">
        <v>28</v>
      </c>
      <c r="E39" s="33">
        <v>0</v>
      </c>
      <c r="F39" s="36">
        <v>0</v>
      </c>
      <c r="G39" s="37">
        <v>0</v>
      </c>
      <c r="H39" s="36">
        <v>0</v>
      </c>
      <c r="I39" s="37">
        <v>0</v>
      </c>
      <c r="J39" s="36">
        <v>0</v>
      </c>
      <c r="K39" s="37">
        <v>0</v>
      </c>
      <c r="L39" s="36">
        <v>10</v>
      </c>
      <c r="M39" s="37">
        <v>0</v>
      </c>
      <c r="N39" s="36"/>
      <c r="O39" s="37"/>
      <c r="P39" s="36"/>
      <c r="Q39" s="37"/>
      <c r="R39" s="36"/>
      <c r="S39" s="37"/>
      <c r="T39" s="36"/>
      <c r="U39" s="37"/>
      <c r="V39" s="36"/>
      <c r="W39" s="37"/>
      <c r="X39" s="36"/>
      <c r="Y39" s="37"/>
      <c r="Z39" s="36"/>
      <c r="AA39" s="37"/>
      <c r="AB39" s="36"/>
      <c r="AC39" s="37"/>
      <c r="AD39" s="36"/>
      <c r="AE39" s="37"/>
    </row>
    <row r="40" spans="1:31" s="2" customFormat="1">
      <c r="A40" s="5" t="s">
        <v>17</v>
      </c>
      <c r="B40" s="2" t="s">
        <v>30</v>
      </c>
      <c r="C40" s="21">
        <v>8</v>
      </c>
      <c r="D40" s="24">
        <v>38</v>
      </c>
      <c r="E40" s="33">
        <v>0</v>
      </c>
      <c r="F40" s="36">
        <v>0</v>
      </c>
      <c r="G40" s="37">
        <v>0</v>
      </c>
      <c r="H40" s="36">
        <v>0</v>
      </c>
      <c r="I40" s="37">
        <v>0</v>
      </c>
      <c r="J40" s="36">
        <v>0</v>
      </c>
      <c r="K40" s="37">
        <v>0</v>
      </c>
      <c r="L40" s="36">
        <v>20</v>
      </c>
      <c r="M40" s="37">
        <v>0</v>
      </c>
      <c r="N40" s="36"/>
      <c r="O40" s="37"/>
      <c r="P40" s="36"/>
      <c r="Q40" s="37"/>
      <c r="R40" s="36"/>
      <c r="S40" s="37"/>
      <c r="T40" s="36"/>
      <c r="U40" s="37"/>
      <c r="V40" s="36"/>
      <c r="W40" s="37"/>
      <c r="X40" s="36"/>
      <c r="Y40" s="37"/>
      <c r="Z40" s="36"/>
      <c r="AA40" s="37"/>
      <c r="AB40" s="36"/>
      <c r="AC40" s="37"/>
      <c r="AD40" s="36"/>
      <c r="AE40" s="37"/>
    </row>
    <row r="41" spans="1:31" s="2" customFormat="1">
      <c r="A41" s="5" t="s">
        <v>18</v>
      </c>
      <c r="B41" s="2" t="s">
        <v>41</v>
      </c>
      <c r="C41" s="21">
        <v>8</v>
      </c>
      <c r="D41" s="24">
        <v>13</v>
      </c>
      <c r="E41" s="33">
        <v>0</v>
      </c>
      <c r="F41" s="36">
        <v>0</v>
      </c>
      <c r="G41" s="37">
        <v>0</v>
      </c>
      <c r="H41" s="36">
        <v>0</v>
      </c>
      <c r="I41" s="37">
        <v>0</v>
      </c>
      <c r="J41" s="36">
        <v>0</v>
      </c>
      <c r="K41" s="37">
        <v>0</v>
      </c>
      <c r="L41" s="36">
        <v>0</v>
      </c>
      <c r="M41" s="37">
        <v>0</v>
      </c>
      <c r="N41" s="36"/>
      <c r="O41" s="37"/>
      <c r="P41" s="36"/>
      <c r="Q41" s="37"/>
      <c r="R41" s="36"/>
      <c r="S41" s="37"/>
      <c r="T41" s="36"/>
      <c r="U41" s="37"/>
      <c r="V41" s="36"/>
      <c r="W41" s="37"/>
      <c r="X41" s="36"/>
      <c r="Y41" s="37"/>
      <c r="Z41" s="36"/>
      <c r="AA41" s="37"/>
      <c r="AB41" s="36"/>
      <c r="AC41" s="37"/>
      <c r="AD41" s="36"/>
      <c r="AE41" s="37"/>
    </row>
    <row r="42" spans="1:31" s="2" customFormat="1">
      <c r="A42" s="5" t="s">
        <v>20</v>
      </c>
      <c r="B42" s="2" t="s">
        <v>70</v>
      </c>
      <c r="C42" s="21">
        <v>8</v>
      </c>
      <c r="D42" s="24">
        <v>20</v>
      </c>
      <c r="E42" s="33">
        <v>0</v>
      </c>
      <c r="F42" s="36">
        <v>0</v>
      </c>
      <c r="G42" s="37">
        <v>0</v>
      </c>
      <c r="H42" s="36">
        <v>0</v>
      </c>
      <c r="I42" s="37">
        <v>0</v>
      </c>
      <c r="J42" s="36">
        <v>0</v>
      </c>
      <c r="K42" s="37">
        <v>0</v>
      </c>
      <c r="L42" s="36">
        <v>0</v>
      </c>
      <c r="M42" s="37">
        <v>0</v>
      </c>
      <c r="N42" s="36"/>
      <c r="O42" s="37"/>
      <c r="P42" s="36"/>
      <c r="Q42" s="37"/>
      <c r="R42" s="36"/>
      <c r="S42" s="37"/>
      <c r="T42" s="36"/>
      <c r="U42" s="37"/>
      <c r="V42" s="36"/>
      <c r="W42" s="37"/>
      <c r="X42" s="36"/>
      <c r="Y42" s="37"/>
      <c r="Z42" s="36"/>
      <c r="AA42" s="37"/>
      <c r="AB42" s="36"/>
      <c r="AC42" s="37"/>
      <c r="AD42" s="36"/>
      <c r="AE42" s="37"/>
    </row>
    <row r="43" spans="1:31" s="2" customFormat="1">
      <c r="A43" s="5" t="s">
        <v>20</v>
      </c>
      <c r="B43" s="2" t="s">
        <v>71</v>
      </c>
      <c r="C43" s="21">
        <v>8</v>
      </c>
      <c r="D43" s="24">
        <v>9</v>
      </c>
      <c r="E43" s="33">
        <v>1</v>
      </c>
      <c r="F43" s="36">
        <v>1</v>
      </c>
      <c r="G43" s="37">
        <v>0</v>
      </c>
      <c r="H43" s="36">
        <v>1</v>
      </c>
      <c r="I43" s="37">
        <v>0</v>
      </c>
      <c r="J43" s="36">
        <v>1</v>
      </c>
      <c r="K43" s="37">
        <v>0</v>
      </c>
      <c r="L43" s="36">
        <v>1</v>
      </c>
      <c r="M43" s="37">
        <v>0</v>
      </c>
      <c r="N43" s="36"/>
      <c r="O43" s="37"/>
      <c r="P43" s="36"/>
      <c r="Q43" s="37"/>
      <c r="R43" s="36"/>
      <c r="S43" s="37"/>
      <c r="T43" s="36"/>
      <c r="U43" s="37"/>
      <c r="V43" s="36"/>
      <c r="W43" s="37"/>
      <c r="X43" s="36"/>
      <c r="Y43" s="37"/>
      <c r="Z43" s="36"/>
      <c r="AA43" s="37"/>
      <c r="AB43" s="36"/>
      <c r="AC43" s="37"/>
      <c r="AD43" s="36"/>
      <c r="AE43" s="37"/>
    </row>
    <row r="44" spans="1:31" s="2" customFormat="1">
      <c r="A44" s="5" t="s">
        <v>18</v>
      </c>
      <c r="B44" s="2" t="s">
        <v>42</v>
      </c>
      <c r="C44" s="21">
        <v>8</v>
      </c>
      <c r="D44" s="24">
        <v>4</v>
      </c>
      <c r="E44" s="33">
        <v>0</v>
      </c>
      <c r="F44" s="36">
        <v>0</v>
      </c>
      <c r="G44" s="37">
        <v>0</v>
      </c>
      <c r="H44" s="36">
        <v>0</v>
      </c>
      <c r="I44" s="37">
        <v>0</v>
      </c>
      <c r="J44" s="36">
        <v>0</v>
      </c>
      <c r="K44" s="37">
        <v>0</v>
      </c>
      <c r="L44" s="36">
        <v>0</v>
      </c>
      <c r="M44" s="37">
        <v>0</v>
      </c>
      <c r="N44" s="36"/>
      <c r="O44" s="37"/>
      <c r="P44" s="36"/>
      <c r="Q44" s="37"/>
      <c r="R44" s="36"/>
      <c r="S44" s="37"/>
      <c r="T44" s="36"/>
      <c r="U44" s="37"/>
      <c r="V44" s="36"/>
      <c r="W44" s="37"/>
      <c r="X44" s="36"/>
      <c r="Y44" s="37"/>
      <c r="Z44" s="36"/>
      <c r="AA44" s="37"/>
      <c r="AB44" s="36"/>
      <c r="AC44" s="37"/>
      <c r="AD44" s="36"/>
      <c r="AE44" s="37"/>
    </row>
    <row r="45" spans="1:31" s="2" customFormat="1">
      <c r="A45" s="5" t="s">
        <v>18</v>
      </c>
      <c r="B45" s="2" t="s">
        <v>43</v>
      </c>
      <c r="C45" s="21">
        <v>8</v>
      </c>
      <c r="D45" s="24">
        <v>25</v>
      </c>
      <c r="E45" s="33">
        <v>0</v>
      </c>
      <c r="F45" s="36">
        <v>0</v>
      </c>
      <c r="G45" s="37">
        <v>0</v>
      </c>
      <c r="H45" s="36">
        <v>0</v>
      </c>
      <c r="I45" s="37">
        <v>0</v>
      </c>
      <c r="J45" s="36">
        <v>0</v>
      </c>
      <c r="K45" s="37">
        <v>0</v>
      </c>
      <c r="L45" s="36">
        <v>0</v>
      </c>
      <c r="M45" s="37">
        <v>0</v>
      </c>
      <c r="N45" s="36"/>
      <c r="O45" s="37"/>
      <c r="P45" s="36"/>
      <c r="Q45" s="37"/>
      <c r="R45" s="36"/>
      <c r="S45" s="37"/>
      <c r="T45" s="36"/>
      <c r="U45" s="37"/>
      <c r="V45" s="36"/>
      <c r="W45" s="37"/>
      <c r="X45" s="36"/>
      <c r="Y45" s="37"/>
      <c r="Z45" s="36"/>
      <c r="AA45" s="37"/>
      <c r="AB45" s="36"/>
      <c r="AC45" s="37"/>
      <c r="AD45" s="36"/>
      <c r="AE45" s="37"/>
    </row>
    <row r="46" spans="1:31" s="2" customFormat="1">
      <c r="A46" s="5" t="s">
        <v>18</v>
      </c>
      <c r="B46" s="2" t="s">
        <v>44</v>
      </c>
      <c r="C46" s="21">
        <v>8</v>
      </c>
      <c r="D46" s="24">
        <v>25</v>
      </c>
      <c r="E46" s="33">
        <v>0</v>
      </c>
      <c r="F46" s="36">
        <v>0</v>
      </c>
      <c r="G46" s="37">
        <v>0</v>
      </c>
      <c r="H46" s="36">
        <v>0</v>
      </c>
      <c r="I46" s="37">
        <v>0</v>
      </c>
      <c r="J46" s="36">
        <v>0</v>
      </c>
      <c r="K46" s="37">
        <v>0</v>
      </c>
      <c r="L46" s="36">
        <v>0</v>
      </c>
      <c r="M46" s="37">
        <v>0</v>
      </c>
      <c r="N46" s="36"/>
      <c r="O46" s="37"/>
      <c r="P46" s="36"/>
      <c r="Q46" s="37"/>
      <c r="R46" s="36"/>
      <c r="S46" s="37"/>
      <c r="T46" s="36"/>
      <c r="U46" s="37"/>
      <c r="V46" s="36"/>
      <c r="W46" s="37"/>
      <c r="X46" s="36"/>
      <c r="Y46" s="37"/>
      <c r="Z46" s="36"/>
      <c r="AA46" s="37"/>
      <c r="AB46" s="36"/>
      <c r="AC46" s="37"/>
      <c r="AD46" s="36"/>
      <c r="AE46" s="37"/>
    </row>
    <row r="47" spans="1:31" s="2" customFormat="1">
      <c r="A47" s="5" t="s">
        <v>17</v>
      </c>
      <c r="B47" s="2" t="s">
        <v>31</v>
      </c>
      <c r="C47" s="21">
        <v>8</v>
      </c>
      <c r="D47" s="24">
        <v>15</v>
      </c>
      <c r="E47" s="33">
        <v>0</v>
      </c>
      <c r="F47" s="36">
        <v>0</v>
      </c>
      <c r="G47" s="37">
        <v>0</v>
      </c>
      <c r="H47" s="36">
        <v>0</v>
      </c>
      <c r="I47" s="37">
        <v>0</v>
      </c>
      <c r="J47" s="36">
        <v>0</v>
      </c>
      <c r="K47" s="37">
        <v>0</v>
      </c>
      <c r="L47" s="36">
        <v>0</v>
      </c>
      <c r="M47" s="37">
        <v>0</v>
      </c>
      <c r="N47" s="36"/>
      <c r="O47" s="37"/>
      <c r="P47" s="36"/>
      <c r="Q47" s="37"/>
      <c r="R47" s="36"/>
      <c r="S47" s="37"/>
      <c r="T47" s="36"/>
      <c r="U47" s="37"/>
      <c r="V47" s="36"/>
      <c r="W47" s="37"/>
      <c r="X47" s="36"/>
      <c r="Y47" s="37"/>
      <c r="Z47" s="36"/>
      <c r="AA47" s="37"/>
      <c r="AB47" s="36"/>
      <c r="AC47" s="37"/>
      <c r="AD47" s="36"/>
      <c r="AE47" s="37"/>
    </row>
    <row r="48" spans="1:31" s="2" customFormat="1">
      <c r="A48" s="5" t="s">
        <v>17</v>
      </c>
      <c r="B48" s="2" t="s">
        <v>32</v>
      </c>
      <c r="C48" s="21">
        <v>8</v>
      </c>
      <c r="D48" s="24">
        <v>65</v>
      </c>
      <c r="E48" s="33">
        <v>0</v>
      </c>
      <c r="F48" s="36">
        <v>0</v>
      </c>
      <c r="G48" s="37">
        <v>0</v>
      </c>
      <c r="H48" s="36">
        <v>0</v>
      </c>
      <c r="I48" s="37">
        <v>0</v>
      </c>
      <c r="J48" s="36">
        <v>0</v>
      </c>
      <c r="K48" s="37">
        <v>0</v>
      </c>
      <c r="L48" s="36">
        <v>2</v>
      </c>
      <c r="M48" s="37">
        <v>0</v>
      </c>
      <c r="N48" s="36"/>
      <c r="O48" s="37"/>
      <c r="P48" s="36"/>
      <c r="Q48" s="37"/>
      <c r="R48" s="36"/>
      <c r="S48" s="37"/>
      <c r="T48" s="36"/>
      <c r="U48" s="37"/>
      <c r="V48" s="36"/>
      <c r="W48" s="37"/>
      <c r="X48" s="36"/>
      <c r="Y48" s="37"/>
      <c r="Z48" s="36"/>
      <c r="AA48" s="37"/>
      <c r="AB48" s="36"/>
      <c r="AC48" s="37"/>
      <c r="AD48" s="36"/>
      <c r="AE48" s="37"/>
    </row>
    <row r="49" spans="1:31" s="2" customFormat="1">
      <c r="A49" s="5" t="s">
        <v>20</v>
      </c>
      <c r="B49" s="2" t="s">
        <v>72</v>
      </c>
      <c r="C49" s="21">
        <v>8</v>
      </c>
      <c r="D49" s="24">
        <v>18</v>
      </c>
      <c r="E49" s="33">
        <v>0</v>
      </c>
      <c r="F49" s="36">
        <v>1</v>
      </c>
      <c r="G49" s="37">
        <v>0</v>
      </c>
      <c r="H49" s="36">
        <v>1</v>
      </c>
      <c r="I49" s="37">
        <v>0</v>
      </c>
      <c r="J49" s="36">
        <v>1</v>
      </c>
      <c r="K49" s="37">
        <v>0</v>
      </c>
      <c r="L49" s="36">
        <v>17</v>
      </c>
      <c r="M49" s="37">
        <v>0</v>
      </c>
      <c r="N49" s="36"/>
      <c r="O49" s="37"/>
      <c r="P49" s="36"/>
      <c r="Q49" s="37"/>
      <c r="R49" s="36"/>
      <c r="S49" s="37"/>
      <c r="T49" s="36"/>
      <c r="U49" s="37"/>
      <c r="V49" s="36"/>
      <c r="W49" s="37"/>
      <c r="X49" s="36"/>
      <c r="Y49" s="37"/>
      <c r="Z49" s="36"/>
      <c r="AA49" s="37"/>
      <c r="AB49" s="36"/>
      <c r="AC49" s="37"/>
      <c r="AD49" s="36"/>
      <c r="AE49" s="37"/>
    </row>
    <row r="50" spans="1:31" s="2" customFormat="1">
      <c r="A50" s="5" t="s">
        <v>18</v>
      </c>
      <c r="B50" s="2" t="s">
        <v>45</v>
      </c>
      <c r="C50" s="21">
        <v>8</v>
      </c>
      <c r="D50" s="24">
        <v>19</v>
      </c>
      <c r="E50" s="33">
        <v>0</v>
      </c>
      <c r="F50" s="36">
        <v>0</v>
      </c>
      <c r="G50" s="37">
        <v>0</v>
      </c>
      <c r="H50" s="36">
        <v>0</v>
      </c>
      <c r="I50" s="37">
        <v>0</v>
      </c>
      <c r="J50" s="36">
        <v>0</v>
      </c>
      <c r="K50" s="37">
        <v>0</v>
      </c>
      <c r="L50" s="36">
        <v>0</v>
      </c>
      <c r="M50" s="37">
        <v>0</v>
      </c>
      <c r="N50" s="36"/>
      <c r="O50" s="37"/>
      <c r="P50" s="36"/>
      <c r="Q50" s="37"/>
      <c r="R50" s="36"/>
      <c r="S50" s="37"/>
      <c r="T50" s="36"/>
      <c r="U50" s="37"/>
      <c r="V50" s="36"/>
      <c r="W50" s="37"/>
      <c r="X50" s="36"/>
      <c r="Y50" s="37"/>
      <c r="Z50" s="36"/>
      <c r="AA50" s="37"/>
      <c r="AB50" s="36"/>
      <c r="AC50" s="37"/>
      <c r="AD50" s="36"/>
      <c r="AE50" s="37"/>
    </row>
    <row r="51" spans="1:31" s="2" customFormat="1">
      <c r="A51" s="5" t="s">
        <v>17</v>
      </c>
      <c r="B51" s="2" t="s">
        <v>33</v>
      </c>
      <c r="C51" s="21">
        <v>8</v>
      </c>
      <c r="D51" s="24">
        <v>6</v>
      </c>
      <c r="E51" s="33">
        <v>0</v>
      </c>
      <c r="F51" s="36">
        <v>0</v>
      </c>
      <c r="G51" s="37">
        <v>0</v>
      </c>
      <c r="H51" s="36">
        <v>0</v>
      </c>
      <c r="I51" s="37">
        <v>0</v>
      </c>
      <c r="J51" s="36">
        <v>0</v>
      </c>
      <c r="K51" s="37">
        <v>0</v>
      </c>
      <c r="L51" s="36">
        <v>0</v>
      </c>
      <c r="M51" s="37">
        <v>0</v>
      </c>
      <c r="N51" s="36"/>
      <c r="O51" s="37"/>
      <c r="P51" s="36"/>
      <c r="Q51" s="37"/>
      <c r="R51" s="36"/>
      <c r="S51" s="37"/>
      <c r="T51" s="36"/>
      <c r="U51" s="37"/>
      <c r="V51" s="36"/>
      <c r="W51" s="37"/>
      <c r="X51" s="36"/>
      <c r="Y51" s="37"/>
      <c r="Z51" s="36"/>
      <c r="AA51" s="37"/>
      <c r="AB51" s="36"/>
      <c r="AC51" s="37"/>
      <c r="AD51" s="36"/>
      <c r="AE51" s="37"/>
    </row>
    <row r="52" spans="1:31" s="2" customFormat="1">
      <c r="A52" s="5" t="s">
        <v>18</v>
      </c>
      <c r="B52" s="2" t="s">
        <v>46</v>
      </c>
      <c r="C52" s="21">
        <v>8</v>
      </c>
      <c r="D52" s="24">
        <v>8</v>
      </c>
      <c r="E52" s="33">
        <v>0</v>
      </c>
      <c r="F52" s="36">
        <v>0</v>
      </c>
      <c r="G52" s="37">
        <v>0</v>
      </c>
      <c r="H52" s="36">
        <v>0</v>
      </c>
      <c r="I52" s="37">
        <v>0</v>
      </c>
      <c r="J52" s="36">
        <v>0</v>
      </c>
      <c r="K52" s="37">
        <v>0</v>
      </c>
      <c r="L52" s="36">
        <v>0</v>
      </c>
      <c r="M52" s="37">
        <v>0</v>
      </c>
      <c r="N52" s="36"/>
      <c r="O52" s="37"/>
      <c r="P52" s="36"/>
      <c r="Q52" s="37"/>
      <c r="R52" s="36"/>
      <c r="S52" s="37"/>
      <c r="T52" s="36"/>
      <c r="U52" s="37"/>
      <c r="V52" s="36"/>
      <c r="W52" s="37"/>
      <c r="X52" s="36"/>
      <c r="Y52" s="37"/>
      <c r="Z52" s="36"/>
      <c r="AA52" s="37"/>
      <c r="AB52" s="36"/>
      <c r="AC52" s="37"/>
      <c r="AD52" s="36"/>
      <c r="AE52" s="37"/>
    </row>
    <row r="53" spans="1:31" s="2" customFormat="1">
      <c r="A53" s="5" t="s">
        <v>18</v>
      </c>
      <c r="B53" s="2" t="s">
        <v>47</v>
      </c>
      <c r="C53" s="21">
        <v>8</v>
      </c>
      <c r="D53" s="24">
        <v>31</v>
      </c>
      <c r="E53" s="33">
        <v>0</v>
      </c>
      <c r="F53" s="36">
        <v>0</v>
      </c>
      <c r="G53" s="37">
        <v>0</v>
      </c>
      <c r="H53" s="36">
        <v>0</v>
      </c>
      <c r="I53" s="37">
        <v>0</v>
      </c>
      <c r="J53" s="36">
        <v>0</v>
      </c>
      <c r="K53" s="37">
        <v>0</v>
      </c>
      <c r="L53" s="36">
        <v>0</v>
      </c>
      <c r="M53" s="37">
        <v>0</v>
      </c>
      <c r="N53" s="36"/>
      <c r="O53" s="37"/>
      <c r="P53" s="36"/>
      <c r="Q53" s="37"/>
      <c r="R53" s="36"/>
      <c r="S53" s="37"/>
      <c r="T53" s="36"/>
      <c r="U53" s="37"/>
      <c r="V53" s="36"/>
      <c r="W53" s="37"/>
      <c r="X53" s="36"/>
      <c r="Y53" s="37"/>
      <c r="Z53" s="36"/>
      <c r="AA53" s="37"/>
      <c r="AB53" s="36"/>
      <c r="AC53" s="37"/>
      <c r="AD53" s="36"/>
      <c r="AE53" s="37"/>
    </row>
    <row r="54" spans="1:31" s="2" customFormat="1">
      <c r="A54"/>
      <c r="B54"/>
      <c r="C54" s="1"/>
      <c r="D54" s="24"/>
      <c r="E54" s="27"/>
      <c r="F54" s="24"/>
      <c r="G54" s="27"/>
      <c r="H54" s="24"/>
      <c r="I54" s="27"/>
      <c r="J54" s="24"/>
      <c r="K54" s="27"/>
      <c r="L54" s="24"/>
      <c r="M54" s="27"/>
      <c r="N54" s="24"/>
      <c r="O54" s="27"/>
      <c r="P54" s="24"/>
      <c r="Q54" s="27"/>
      <c r="R54" s="24"/>
      <c r="S54" s="27"/>
      <c r="T54" s="24"/>
      <c r="U54" s="27"/>
      <c r="V54" s="24"/>
      <c r="W54" s="27"/>
      <c r="X54" s="24"/>
      <c r="Y54" s="27"/>
      <c r="Z54" s="24"/>
      <c r="AA54" s="27"/>
      <c r="AB54" s="24"/>
      <c r="AC54" s="27"/>
      <c r="AD54" s="24"/>
      <c r="AE54" s="27"/>
    </row>
    <row r="55" spans="1:31" s="2" customFormat="1">
      <c r="A55"/>
      <c r="B55"/>
      <c r="C55" s="1"/>
      <c r="D55" s="24"/>
      <c r="E55" s="27"/>
      <c r="F55" s="24"/>
      <c r="G55" s="27"/>
      <c r="H55" s="24"/>
      <c r="I55" s="27"/>
      <c r="J55" s="24"/>
      <c r="K55" s="27"/>
      <c r="L55" s="24"/>
      <c r="M55" s="27"/>
      <c r="N55" s="24"/>
      <c r="O55" s="27"/>
      <c r="P55" s="24"/>
      <c r="Q55" s="27"/>
      <c r="R55" s="24"/>
      <c r="S55" s="27"/>
      <c r="T55" s="24"/>
      <c r="U55" s="27"/>
      <c r="V55" s="24"/>
      <c r="W55" s="27"/>
      <c r="X55" s="24"/>
      <c r="Y55" s="27"/>
      <c r="Z55" s="24"/>
      <c r="AA55" s="27"/>
      <c r="AB55" s="24"/>
      <c r="AC55" s="27"/>
      <c r="AD55" s="24"/>
      <c r="AE55" s="27"/>
    </row>
    <row r="56" spans="1:31" s="2" customFormat="1">
      <c r="A56"/>
      <c r="B56"/>
      <c r="C56" s="1"/>
      <c r="D56" s="24"/>
      <c r="E56" s="27"/>
      <c r="F56" s="24"/>
      <c r="G56" s="27"/>
      <c r="H56" s="24"/>
      <c r="I56" s="27"/>
      <c r="J56" s="24"/>
      <c r="K56" s="27"/>
      <c r="L56" s="24"/>
      <c r="M56" s="27"/>
      <c r="N56" s="24"/>
      <c r="O56" s="27"/>
      <c r="P56" s="24"/>
      <c r="Q56" s="27"/>
      <c r="R56" s="24"/>
      <c r="S56" s="27"/>
      <c r="T56" s="24"/>
      <c r="U56" s="27"/>
      <c r="V56" s="24"/>
      <c r="W56" s="27"/>
      <c r="X56" s="24"/>
      <c r="Y56" s="27"/>
      <c r="Z56" s="24"/>
      <c r="AA56" s="27"/>
      <c r="AB56" s="24"/>
      <c r="AC56" s="27"/>
      <c r="AD56" s="24"/>
      <c r="AE56" s="27"/>
    </row>
    <row r="57" spans="1:31" s="2" customFormat="1">
      <c r="A57"/>
      <c r="B57"/>
      <c r="C57" s="1"/>
      <c r="D57" s="24"/>
      <c r="E57" s="27"/>
      <c r="F57" s="24"/>
      <c r="G57" s="27"/>
      <c r="H57" s="24"/>
      <c r="I57" s="27"/>
      <c r="J57" s="24"/>
      <c r="K57" s="27"/>
      <c r="L57" s="24"/>
      <c r="M57" s="27"/>
      <c r="N57" s="24"/>
      <c r="O57" s="27"/>
      <c r="P57" s="24"/>
      <c r="Q57" s="27"/>
      <c r="R57" s="24"/>
      <c r="S57" s="27"/>
      <c r="T57" s="24"/>
      <c r="U57" s="27"/>
      <c r="V57" s="24"/>
      <c r="W57" s="27"/>
      <c r="X57" s="24"/>
      <c r="Y57" s="27"/>
      <c r="Z57" s="24"/>
      <c r="AA57" s="27"/>
      <c r="AB57" s="24"/>
      <c r="AC57" s="27"/>
      <c r="AD57" s="24"/>
      <c r="AE57" s="27"/>
    </row>
    <row r="58" spans="1:31" s="2" customFormat="1">
      <c r="A58"/>
      <c r="B58"/>
      <c r="C58" s="1"/>
      <c r="D58" s="24"/>
      <c r="E58" s="27"/>
      <c r="F58" s="24"/>
      <c r="G58" s="27"/>
      <c r="H58" s="24"/>
      <c r="I58" s="27"/>
      <c r="J58" s="24"/>
      <c r="K58" s="27"/>
      <c r="L58" s="24"/>
      <c r="M58" s="27"/>
      <c r="N58" s="24"/>
      <c r="O58" s="27"/>
      <c r="P58" s="24"/>
      <c r="Q58" s="27"/>
      <c r="R58" s="24"/>
      <c r="S58" s="27"/>
      <c r="T58" s="24"/>
      <c r="U58" s="27"/>
      <c r="V58" s="24"/>
      <c r="W58" s="27"/>
      <c r="X58" s="24"/>
      <c r="Y58" s="27"/>
      <c r="Z58" s="24"/>
      <c r="AA58" s="27"/>
      <c r="AB58" s="24"/>
      <c r="AC58" s="27"/>
      <c r="AD58" s="24"/>
      <c r="AE58" s="27"/>
    </row>
    <row r="59" spans="1:31" s="2" customFormat="1">
      <c r="A59"/>
      <c r="B59"/>
      <c r="C59" s="1"/>
      <c r="D59" s="24"/>
      <c r="E59" s="27"/>
      <c r="F59" s="24"/>
      <c r="G59" s="27"/>
      <c r="H59" s="24"/>
      <c r="I59" s="27"/>
      <c r="J59" s="24"/>
      <c r="K59" s="27"/>
      <c r="L59" s="24"/>
      <c r="M59" s="27"/>
      <c r="N59" s="24"/>
      <c r="O59" s="27"/>
      <c r="P59" s="24"/>
      <c r="Q59" s="27"/>
      <c r="R59" s="24"/>
      <c r="S59" s="27"/>
      <c r="T59" s="24"/>
      <c r="U59" s="27"/>
      <c r="V59" s="24"/>
      <c r="W59" s="27"/>
      <c r="X59" s="24"/>
      <c r="Y59" s="27"/>
      <c r="Z59" s="24"/>
      <c r="AA59" s="27"/>
      <c r="AB59" s="24"/>
      <c r="AC59" s="27"/>
      <c r="AD59" s="24"/>
      <c r="AE59" s="27"/>
    </row>
    <row r="60" spans="1:31" s="2" customFormat="1">
      <c r="A60"/>
      <c r="B60"/>
      <c r="C60" s="1"/>
      <c r="D60" s="24"/>
      <c r="E60" s="27"/>
      <c r="F60" s="24"/>
      <c r="G60" s="27"/>
      <c r="H60" s="24"/>
      <c r="I60" s="27"/>
      <c r="J60" s="24"/>
      <c r="K60" s="27"/>
      <c r="L60" s="24"/>
      <c r="M60" s="27"/>
      <c r="N60" s="24"/>
      <c r="O60" s="27"/>
      <c r="P60" s="24"/>
      <c r="Q60" s="27"/>
      <c r="R60" s="24"/>
      <c r="S60" s="27"/>
      <c r="T60" s="24"/>
      <c r="U60" s="27"/>
      <c r="V60" s="24"/>
      <c r="W60" s="27"/>
      <c r="X60" s="24"/>
      <c r="Y60" s="27"/>
      <c r="Z60" s="24"/>
      <c r="AA60" s="27"/>
      <c r="AB60" s="24"/>
      <c r="AC60" s="27"/>
      <c r="AD60" s="24"/>
      <c r="AE60" s="27"/>
    </row>
    <row r="61" spans="1:31" s="2" customFormat="1">
      <c r="A61"/>
      <c r="B61"/>
      <c r="C61" s="1"/>
      <c r="D61" s="24"/>
      <c r="E61" s="27"/>
      <c r="F61" s="24"/>
      <c r="G61" s="27"/>
      <c r="H61" s="24"/>
      <c r="I61" s="27"/>
      <c r="J61" s="24"/>
      <c r="K61" s="27"/>
      <c r="L61" s="24"/>
      <c r="M61" s="27"/>
      <c r="N61" s="24"/>
      <c r="O61" s="27"/>
      <c r="P61" s="24"/>
      <c r="Q61" s="27"/>
      <c r="R61" s="24"/>
      <c r="S61" s="27"/>
      <c r="T61" s="24"/>
      <c r="U61" s="27"/>
      <c r="V61" s="24"/>
      <c r="W61" s="27"/>
      <c r="X61" s="24"/>
      <c r="Y61" s="27"/>
      <c r="Z61" s="24"/>
      <c r="AA61" s="27"/>
      <c r="AB61" s="24"/>
      <c r="AC61" s="27"/>
      <c r="AD61" s="24"/>
      <c r="AE61" s="27"/>
    </row>
    <row r="62" spans="1:31" s="2" customFormat="1">
      <c r="A62"/>
      <c r="B62"/>
      <c r="C62" s="1"/>
      <c r="D62" s="24"/>
      <c r="E62" s="27"/>
      <c r="F62" s="24"/>
      <c r="G62" s="27"/>
      <c r="H62" s="24"/>
      <c r="I62" s="27"/>
      <c r="J62" s="24"/>
      <c r="K62" s="27"/>
      <c r="L62" s="24"/>
      <c r="M62" s="27"/>
      <c r="N62" s="24"/>
      <c r="O62" s="27"/>
      <c r="P62" s="24"/>
      <c r="Q62" s="27"/>
      <c r="R62" s="24"/>
      <c r="S62" s="27"/>
      <c r="T62" s="24"/>
      <c r="U62" s="27"/>
      <c r="V62" s="24"/>
      <c r="W62" s="27"/>
      <c r="X62" s="24"/>
      <c r="Y62" s="27"/>
      <c r="Z62" s="24"/>
      <c r="AA62" s="27"/>
      <c r="AB62" s="24"/>
      <c r="AC62" s="27"/>
      <c r="AD62" s="24"/>
      <c r="AE62" s="27"/>
    </row>
    <row r="63" spans="1:31" s="2" customFormat="1">
      <c r="A63"/>
      <c r="B63"/>
      <c r="C63" s="1"/>
      <c r="D63" s="24"/>
      <c r="E63" s="27"/>
      <c r="F63" s="24"/>
      <c r="G63" s="27"/>
      <c r="H63" s="24"/>
      <c r="I63" s="27"/>
      <c r="J63" s="24"/>
      <c r="K63" s="27"/>
      <c r="L63" s="24"/>
      <c r="M63" s="27"/>
      <c r="N63" s="24"/>
      <c r="O63" s="27"/>
      <c r="P63" s="24"/>
      <c r="Q63" s="27"/>
      <c r="R63" s="24"/>
      <c r="S63" s="27"/>
      <c r="T63" s="24"/>
      <c r="U63" s="27"/>
      <c r="V63" s="24"/>
      <c r="W63" s="27"/>
      <c r="X63" s="24"/>
      <c r="Y63" s="27"/>
      <c r="Z63" s="24"/>
      <c r="AA63" s="27"/>
      <c r="AB63" s="24"/>
      <c r="AC63" s="27"/>
      <c r="AD63" s="24"/>
      <c r="AE63" s="27"/>
    </row>
    <row r="64" spans="1:31" s="2" customFormat="1">
      <c r="A64"/>
      <c r="B64"/>
      <c r="C64" s="1"/>
      <c r="D64" s="24"/>
      <c r="E64" s="27"/>
      <c r="F64" s="24"/>
      <c r="G64" s="27"/>
      <c r="H64" s="24"/>
      <c r="I64" s="27"/>
      <c r="J64" s="24"/>
      <c r="K64" s="27"/>
      <c r="L64" s="24"/>
      <c r="M64" s="27"/>
      <c r="N64" s="24"/>
      <c r="O64" s="27"/>
      <c r="P64" s="24"/>
      <c r="Q64" s="27"/>
      <c r="R64" s="24"/>
      <c r="S64" s="27"/>
      <c r="T64" s="24"/>
      <c r="U64" s="27"/>
      <c r="V64" s="24"/>
      <c r="W64" s="27"/>
      <c r="X64" s="24"/>
      <c r="Y64" s="27"/>
      <c r="Z64" s="24"/>
      <c r="AA64" s="27"/>
      <c r="AB64" s="24"/>
      <c r="AC64" s="27"/>
      <c r="AD64" s="24"/>
      <c r="AE64" s="27"/>
    </row>
    <row r="65" spans="1:31" s="2" customFormat="1">
      <c r="A65"/>
      <c r="B65"/>
      <c r="C65" s="1"/>
      <c r="D65" s="24"/>
      <c r="E65" s="27"/>
      <c r="F65" s="24"/>
      <c r="G65" s="27"/>
      <c r="H65" s="24"/>
      <c r="I65" s="27"/>
      <c r="J65" s="24"/>
      <c r="K65" s="27"/>
      <c r="L65" s="24"/>
      <c r="M65" s="27"/>
      <c r="N65" s="24"/>
      <c r="O65" s="27"/>
      <c r="P65" s="24"/>
      <c r="Q65" s="27"/>
      <c r="R65" s="24"/>
      <c r="S65" s="27"/>
      <c r="T65" s="24"/>
      <c r="U65" s="27"/>
      <c r="V65" s="24"/>
      <c r="W65" s="27"/>
      <c r="X65" s="24"/>
      <c r="Y65" s="27"/>
      <c r="Z65" s="24"/>
      <c r="AA65" s="27"/>
      <c r="AB65" s="24"/>
      <c r="AC65" s="27"/>
      <c r="AD65" s="24"/>
      <c r="AE65" s="27"/>
    </row>
    <row r="66" spans="1:31" s="2" customFormat="1">
      <c r="A66"/>
      <c r="B66"/>
      <c r="C66" s="1"/>
      <c r="D66" s="24"/>
      <c r="E66" s="27"/>
      <c r="F66" s="24"/>
      <c r="G66" s="27"/>
      <c r="H66" s="24"/>
      <c r="I66" s="27"/>
      <c r="J66" s="24"/>
      <c r="K66" s="27"/>
      <c r="L66" s="24"/>
      <c r="M66" s="27"/>
      <c r="N66" s="24"/>
      <c r="O66" s="27"/>
      <c r="P66" s="24"/>
      <c r="Q66" s="27"/>
      <c r="R66" s="24"/>
      <c r="S66" s="27"/>
      <c r="T66" s="24"/>
      <c r="U66" s="27"/>
      <c r="V66" s="24"/>
      <c r="W66" s="27"/>
      <c r="X66" s="24"/>
      <c r="Y66" s="27"/>
      <c r="Z66" s="24"/>
      <c r="AA66" s="27"/>
      <c r="AB66" s="24"/>
      <c r="AC66" s="27"/>
      <c r="AD66" s="24"/>
      <c r="AE66" s="27"/>
    </row>
    <row r="67" spans="1:31" s="2" customFormat="1">
      <c r="A67"/>
      <c r="B67"/>
      <c r="C67" s="1"/>
      <c r="D67" s="24"/>
      <c r="E67" s="27"/>
      <c r="F67" s="24"/>
      <c r="G67" s="27"/>
      <c r="H67" s="24"/>
      <c r="I67" s="27"/>
      <c r="J67" s="24"/>
      <c r="K67" s="27"/>
      <c r="L67" s="24"/>
      <c r="M67" s="27"/>
      <c r="N67" s="24"/>
      <c r="O67" s="27"/>
      <c r="P67" s="24"/>
      <c r="Q67" s="27"/>
      <c r="R67" s="24"/>
      <c r="S67" s="27"/>
      <c r="T67" s="24"/>
      <c r="U67" s="27"/>
      <c r="V67" s="24"/>
      <c r="W67" s="27"/>
      <c r="X67" s="24"/>
      <c r="Y67" s="27"/>
      <c r="Z67" s="24"/>
      <c r="AA67" s="27"/>
      <c r="AB67" s="24"/>
      <c r="AC67" s="27"/>
      <c r="AD67" s="24"/>
      <c r="AE67" s="27"/>
    </row>
    <row r="68" spans="1:31" s="2" customFormat="1">
      <c r="A68"/>
      <c r="B68"/>
      <c r="C68" s="1"/>
      <c r="D68" s="24"/>
      <c r="E68" s="27"/>
      <c r="F68" s="24"/>
      <c r="G68" s="27"/>
      <c r="H68" s="24"/>
      <c r="I68" s="27"/>
      <c r="J68" s="24"/>
      <c r="K68" s="27"/>
      <c r="L68" s="24"/>
      <c r="M68" s="27"/>
      <c r="N68" s="24"/>
      <c r="O68" s="27"/>
      <c r="P68" s="24"/>
      <c r="Q68" s="27"/>
      <c r="R68" s="24"/>
      <c r="S68" s="27"/>
      <c r="T68" s="24"/>
      <c r="U68" s="27"/>
      <c r="V68" s="24"/>
      <c r="W68" s="27"/>
      <c r="X68" s="24"/>
      <c r="Y68" s="27"/>
      <c r="Z68" s="24"/>
      <c r="AA68" s="27"/>
      <c r="AB68" s="24"/>
      <c r="AC68" s="27"/>
      <c r="AD68" s="24"/>
      <c r="AE68" s="27"/>
    </row>
    <row r="69" spans="1:31" s="2" customFormat="1">
      <c r="A69"/>
      <c r="B69"/>
      <c r="C69" s="1"/>
      <c r="D69" s="24"/>
      <c r="E69" s="27"/>
      <c r="F69" s="24"/>
      <c r="G69" s="27"/>
      <c r="H69" s="24"/>
      <c r="I69" s="27"/>
      <c r="J69" s="24"/>
      <c r="K69" s="27"/>
      <c r="L69" s="24"/>
      <c r="M69" s="27"/>
      <c r="N69" s="24"/>
      <c r="O69" s="27"/>
      <c r="P69" s="24"/>
      <c r="Q69" s="27"/>
      <c r="R69" s="24"/>
      <c r="S69" s="27"/>
      <c r="T69" s="24"/>
      <c r="U69" s="27"/>
      <c r="V69" s="24"/>
      <c r="W69" s="27"/>
      <c r="X69" s="24"/>
      <c r="Y69" s="27"/>
      <c r="Z69" s="24"/>
      <c r="AA69" s="27"/>
      <c r="AB69" s="24"/>
      <c r="AC69" s="27"/>
      <c r="AD69" s="24"/>
      <c r="AE69" s="27"/>
    </row>
    <row r="70" spans="1:31" s="2" customFormat="1">
      <c r="A70"/>
      <c r="B70"/>
      <c r="C70" s="1"/>
      <c r="D70" s="24"/>
      <c r="E70" s="27"/>
      <c r="F70" s="24"/>
      <c r="G70" s="27"/>
      <c r="H70" s="24"/>
      <c r="I70" s="27"/>
      <c r="J70" s="24"/>
      <c r="K70" s="27"/>
      <c r="L70" s="24"/>
      <c r="M70" s="27"/>
      <c r="N70" s="24"/>
      <c r="O70" s="27"/>
      <c r="P70" s="24"/>
      <c r="Q70" s="27"/>
      <c r="R70" s="24"/>
      <c r="S70" s="27"/>
      <c r="T70" s="24"/>
      <c r="U70" s="27"/>
      <c r="V70" s="24"/>
      <c r="W70" s="27"/>
      <c r="X70" s="24"/>
      <c r="Y70" s="27"/>
      <c r="Z70" s="24"/>
      <c r="AA70" s="27"/>
      <c r="AB70" s="24"/>
      <c r="AC70" s="27"/>
      <c r="AD70" s="24"/>
      <c r="AE70" s="27"/>
    </row>
    <row r="71" spans="1:31" s="2" customFormat="1">
      <c r="A71"/>
      <c r="B71"/>
      <c r="C71" s="1"/>
      <c r="D71" s="24"/>
      <c r="E71" s="27"/>
      <c r="F71" s="24"/>
      <c r="G71" s="27"/>
      <c r="H71" s="24"/>
      <c r="I71" s="27"/>
      <c r="J71" s="24"/>
      <c r="K71" s="27"/>
      <c r="L71" s="24"/>
      <c r="M71" s="27"/>
      <c r="N71" s="24"/>
      <c r="O71" s="27"/>
      <c r="P71" s="24"/>
      <c r="Q71" s="27"/>
      <c r="R71" s="24"/>
      <c r="S71" s="27"/>
      <c r="T71" s="24"/>
      <c r="U71" s="27"/>
      <c r="V71" s="24"/>
      <c r="W71" s="27"/>
      <c r="X71" s="24"/>
      <c r="Y71" s="27"/>
      <c r="Z71" s="24"/>
      <c r="AA71" s="27"/>
      <c r="AB71" s="24"/>
      <c r="AC71" s="27"/>
      <c r="AD71" s="24"/>
      <c r="AE71" s="27"/>
    </row>
    <row r="72" spans="1:31" s="2" customFormat="1">
      <c r="A72"/>
      <c r="B72"/>
      <c r="C72" s="1"/>
      <c r="D72" s="24"/>
      <c r="E72" s="27"/>
      <c r="F72" s="24"/>
      <c r="G72" s="27"/>
      <c r="H72" s="24"/>
      <c r="I72" s="27"/>
      <c r="J72" s="24"/>
      <c r="K72" s="27"/>
      <c r="L72" s="24"/>
      <c r="M72" s="27"/>
      <c r="N72" s="24"/>
      <c r="O72" s="27"/>
      <c r="P72" s="24"/>
      <c r="Q72" s="27"/>
      <c r="R72" s="24"/>
      <c r="S72" s="27"/>
      <c r="T72" s="24"/>
      <c r="U72" s="27"/>
      <c r="V72" s="24"/>
      <c r="W72" s="27"/>
      <c r="X72" s="24"/>
      <c r="Y72" s="27"/>
      <c r="Z72" s="24"/>
      <c r="AA72" s="27"/>
      <c r="AB72" s="24"/>
      <c r="AC72" s="27"/>
      <c r="AD72" s="24"/>
      <c r="AE72" s="27"/>
    </row>
    <row r="73" spans="1:31" s="2" customFormat="1">
      <c r="A73"/>
      <c r="B73"/>
      <c r="C73" s="1"/>
      <c r="D73" s="24"/>
      <c r="E73" s="27"/>
      <c r="F73" s="24"/>
      <c r="G73" s="27"/>
      <c r="H73" s="24"/>
      <c r="I73" s="27"/>
      <c r="J73" s="24"/>
      <c r="K73" s="27"/>
      <c r="L73" s="24"/>
      <c r="M73" s="27"/>
      <c r="N73" s="24"/>
      <c r="O73" s="27"/>
      <c r="P73" s="24"/>
      <c r="Q73" s="27"/>
      <c r="R73" s="24"/>
      <c r="S73" s="27"/>
      <c r="T73" s="24"/>
      <c r="U73" s="27"/>
      <c r="V73" s="24"/>
      <c r="W73" s="27"/>
      <c r="X73" s="24"/>
      <c r="Y73" s="27"/>
      <c r="Z73" s="24"/>
      <c r="AA73" s="27"/>
      <c r="AB73" s="24"/>
      <c r="AC73" s="27"/>
      <c r="AD73" s="24"/>
      <c r="AE73" s="27"/>
    </row>
    <row r="74" spans="1:31" s="2" customFormat="1">
      <c r="A74"/>
      <c r="B74"/>
      <c r="C74" s="1"/>
      <c r="D74" s="24"/>
      <c r="E74" s="27"/>
      <c r="F74" s="24"/>
      <c r="G74" s="27"/>
      <c r="H74" s="24"/>
      <c r="I74" s="27"/>
      <c r="J74" s="24"/>
      <c r="K74" s="27"/>
      <c r="L74" s="24"/>
      <c r="M74" s="27"/>
      <c r="N74" s="24"/>
      <c r="O74" s="27"/>
      <c r="P74" s="24"/>
      <c r="Q74" s="27"/>
      <c r="R74" s="24"/>
      <c r="S74" s="27"/>
      <c r="T74" s="24"/>
      <c r="U74" s="27"/>
      <c r="V74" s="24"/>
      <c r="W74" s="27"/>
      <c r="X74" s="24"/>
      <c r="Y74" s="27"/>
      <c r="Z74" s="24"/>
      <c r="AA74" s="27"/>
      <c r="AB74" s="24"/>
      <c r="AC74" s="27"/>
      <c r="AD74" s="24"/>
      <c r="AE74" s="27"/>
    </row>
    <row r="75" spans="1:31" s="2" customFormat="1">
      <c r="A75"/>
      <c r="B75"/>
      <c r="C75" s="1"/>
      <c r="D75" s="24"/>
      <c r="E75" s="27"/>
      <c r="F75" s="24"/>
      <c r="G75" s="27"/>
      <c r="H75" s="24"/>
      <c r="I75" s="27"/>
      <c r="J75" s="24"/>
      <c r="K75" s="27"/>
      <c r="L75" s="24"/>
      <c r="M75" s="27"/>
      <c r="N75" s="24"/>
      <c r="O75" s="27"/>
      <c r="P75" s="24"/>
      <c r="Q75" s="27"/>
      <c r="R75" s="24"/>
      <c r="S75" s="27"/>
      <c r="T75" s="24"/>
      <c r="U75" s="27"/>
      <c r="V75" s="24"/>
      <c r="W75" s="27"/>
      <c r="X75" s="24"/>
      <c r="Y75" s="27"/>
      <c r="Z75" s="24"/>
      <c r="AA75" s="27"/>
      <c r="AB75" s="24"/>
      <c r="AC75" s="27"/>
      <c r="AD75" s="24"/>
      <c r="AE75" s="27"/>
    </row>
    <row r="76" spans="1:31" s="2" customFormat="1">
      <c r="A76"/>
      <c r="B76"/>
      <c r="C76" s="1"/>
      <c r="D76" s="24"/>
      <c r="E76" s="27"/>
      <c r="F76" s="24"/>
      <c r="G76" s="27"/>
      <c r="H76" s="24"/>
      <c r="I76" s="27"/>
      <c r="J76" s="24"/>
      <c r="K76" s="27"/>
      <c r="L76" s="24"/>
      <c r="M76" s="27"/>
      <c r="N76" s="24"/>
      <c r="O76" s="27"/>
      <c r="P76" s="24"/>
      <c r="Q76" s="27"/>
      <c r="R76" s="24"/>
      <c r="S76" s="27"/>
      <c r="T76" s="24"/>
      <c r="U76" s="27"/>
      <c r="V76" s="24"/>
      <c r="W76" s="27"/>
      <c r="X76" s="24"/>
      <c r="Y76" s="27"/>
      <c r="Z76" s="24"/>
      <c r="AA76" s="27"/>
      <c r="AB76" s="24"/>
      <c r="AC76" s="27"/>
      <c r="AD76" s="24"/>
      <c r="AE76" s="27"/>
    </row>
    <row r="77" spans="1:31" s="2" customFormat="1">
      <c r="A77"/>
      <c r="B77"/>
      <c r="C77" s="1"/>
      <c r="D77" s="24"/>
      <c r="E77" s="27"/>
      <c r="F77" s="24"/>
      <c r="G77" s="27"/>
      <c r="H77" s="24"/>
      <c r="I77" s="27"/>
      <c r="J77" s="24"/>
      <c r="K77" s="27"/>
      <c r="L77" s="24"/>
      <c r="M77" s="27"/>
      <c r="N77" s="24"/>
      <c r="O77" s="27"/>
      <c r="P77" s="24"/>
      <c r="Q77" s="27"/>
      <c r="R77" s="24"/>
      <c r="S77" s="27"/>
      <c r="T77" s="24"/>
      <c r="U77" s="27"/>
      <c r="V77" s="24"/>
      <c r="W77" s="27"/>
      <c r="X77" s="24"/>
      <c r="Y77" s="27"/>
      <c r="Z77" s="24"/>
      <c r="AA77" s="27"/>
      <c r="AB77" s="24"/>
      <c r="AC77" s="27"/>
      <c r="AD77" s="24"/>
      <c r="AE77" s="27"/>
    </row>
    <row r="78" spans="1:31" s="2" customFormat="1">
      <c r="A78"/>
      <c r="B78"/>
      <c r="C78" s="1"/>
      <c r="D78" s="24"/>
      <c r="E78" s="27"/>
      <c r="F78" s="24"/>
      <c r="G78" s="27"/>
      <c r="H78" s="24"/>
      <c r="I78" s="27"/>
      <c r="J78" s="24"/>
      <c r="K78" s="27"/>
      <c r="L78" s="24"/>
      <c r="M78" s="27"/>
      <c r="N78" s="24"/>
      <c r="O78" s="27"/>
      <c r="P78" s="24"/>
      <c r="Q78" s="27"/>
      <c r="R78" s="24"/>
      <c r="S78" s="27"/>
      <c r="T78" s="24"/>
      <c r="U78" s="27"/>
      <c r="V78" s="24"/>
      <c r="W78" s="27"/>
      <c r="X78" s="24"/>
      <c r="Y78" s="27"/>
      <c r="Z78" s="24"/>
      <c r="AA78" s="27"/>
      <c r="AB78" s="24"/>
      <c r="AC78" s="27"/>
      <c r="AD78" s="24"/>
      <c r="AE78" s="27"/>
    </row>
    <row r="79" spans="1:31" s="2" customFormat="1">
      <c r="A79"/>
      <c r="B79"/>
      <c r="C79" s="1"/>
      <c r="D79" s="24"/>
      <c r="E79" s="27"/>
      <c r="F79" s="24"/>
      <c r="G79" s="27"/>
      <c r="H79" s="24"/>
      <c r="I79" s="27"/>
      <c r="J79" s="24"/>
      <c r="K79" s="27"/>
      <c r="L79" s="24"/>
      <c r="M79" s="27"/>
      <c r="N79" s="24"/>
      <c r="O79" s="27"/>
      <c r="P79" s="24"/>
      <c r="Q79" s="27"/>
      <c r="R79" s="24"/>
      <c r="S79" s="27"/>
      <c r="T79" s="24"/>
      <c r="U79" s="27"/>
      <c r="V79" s="24"/>
      <c r="W79" s="27"/>
      <c r="X79" s="24"/>
      <c r="Y79" s="27"/>
      <c r="Z79" s="24"/>
      <c r="AA79" s="27"/>
      <c r="AB79" s="24"/>
      <c r="AC79" s="27"/>
      <c r="AD79" s="24"/>
      <c r="AE79" s="27"/>
    </row>
    <row r="80" spans="1:31" s="2" customFormat="1">
      <c r="A80"/>
      <c r="B80"/>
      <c r="C80" s="1"/>
      <c r="D80" s="24"/>
      <c r="E80" s="27"/>
      <c r="F80" s="24"/>
      <c r="G80" s="27"/>
      <c r="H80" s="24"/>
      <c r="I80" s="27"/>
      <c r="J80" s="24"/>
      <c r="K80" s="27"/>
      <c r="L80" s="24"/>
      <c r="M80" s="27"/>
      <c r="N80" s="24"/>
      <c r="O80" s="27"/>
      <c r="P80" s="24"/>
      <c r="Q80" s="27"/>
      <c r="R80" s="24"/>
      <c r="S80" s="27"/>
      <c r="T80" s="24"/>
      <c r="U80" s="27"/>
      <c r="V80" s="24"/>
      <c r="W80" s="27"/>
      <c r="X80" s="24"/>
      <c r="Y80" s="27"/>
      <c r="Z80" s="24"/>
      <c r="AA80" s="27"/>
      <c r="AB80" s="24"/>
      <c r="AC80" s="27"/>
      <c r="AD80" s="24"/>
      <c r="AE80" s="27"/>
    </row>
    <row r="81" spans="1:31" s="2" customFormat="1">
      <c r="A81"/>
      <c r="B81"/>
      <c r="C81" s="1"/>
      <c r="D81" s="24"/>
      <c r="E81" s="27"/>
      <c r="F81" s="24"/>
      <c r="G81" s="27"/>
      <c r="H81" s="24"/>
      <c r="I81" s="27"/>
      <c r="J81" s="24"/>
      <c r="K81" s="27"/>
      <c r="L81" s="24"/>
      <c r="M81" s="27"/>
      <c r="N81" s="24"/>
      <c r="O81" s="27"/>
      <c r="P81" s="24"/>
      <c r="Q81" s="27"/>
      <c r="R81" s="24"/>
      <c r="S81" s="27"/>
      <c r="T81" s="24"/>
      <c r="U81" s="27"/>
      <c r="V81" s="24"/>
      <c r="W81" s="27"/>
      <c r="X81" s="24"/>
      <c r="Y81" s="27"/>
      <c r="Z81" s="24"/>
      <c r="AA81" s="27"/>
      <c r="AB81" s="24"/>
      <c r="AC81" s="27"/>
      <c r="AD81" s="24"/>
      <c r="AE81" s="27"/>
    </row>
    <row r="82" spans="1:31" s="2" customFormat="1">
      <c r="A82"/>
      <c r="B82"/>
      <c r="C82" s="1"/>
      <c r="D82" s="24"/>
      <c r="E82" s="27"/>
      <c r="F82" s="24"/>
      <c r="G82" s="27"/>
      <c r="H82" s="24"/>
      <c r="I82" s="27"/>
      <c r="J82" s="24"/>
      <c r="K82" s="27"/>
      <c r="L82" s="24"/>
      <c r="M82" s="27"/>
      <c r="N82" s="24"/>
      <c r="O82" s="27"/>
      <c r="P82" s="24"/>
      <c r="Q82" s="27"/>
      <c r="R82" s="24"/>
      <c r="S82" s="27"/>
      <c r="T82" s="24"/>
      <c r="U82" s="27"/>
      <c r="V82" s="24"/>
      <c r="W82" s="27"/>
      <c r="X82" s="24"/>
      <c r="Y82" s="27"/>
      <c r="Z82" s="24"/>
      <c r="AA82" s="27"/>
      <c r="AB82" s="24"/>
      <c r="AC82" s="27"/>
      <c r="AD82" s="24"/>
      <c r="AE82" s="27"/>
    </row>
    <row r="83" spans="1:31" s="2" customFormat="1">
      <c r="A83"/>
      <c r="B83"/>
      <c r="C83" s="1"/>
      <c r="D83" s="24"/>
      <c r="E83" s="27"/>
      <c r="F83" s="24"/>
      <c r="G83" s="27"/>
      <c r="H83" s="24"/>
      <c r="I83" s="27"/>
      <c r="J83" s="24"/>
      <c r="K83" s="27"/>
      <c r="L83" s="24"/>
      <c r="M83" s="27"/>
      <c r="N83" s="24"/>
      <c r="O83" s="27"/>
      <c r="P83" s="24"/>
      <c r="Q83" s="27"/>
      <c r="R83" s="24"/>
      <c r="S83" s="27"/>
      <c r="T83" s="24"/>
      <c r="U83" s="27"/>
      <c r="V83" s="24"/>
      <c r="W83" s="27"/>
      <c r="X83" s="24"/>
      <c r="Y83" s="27"/>
      <c r="Z83" s="24"/>
      <c r="AA83" s="27"/>
      <c r="AB83" s="24"/>
      <c r="AC83" s="27"/>
      <c r="AD83" s="24"/>
      <c r="AE83" s="27"/>
    </row>
    <row r="84" spans="1:31" s="2" customFormat="1">
      <c r="A84"/>
      <c r="B84"/>
      <c r="C84" s="1"/>
      <c r="D84" s="24"/>
      <c r="E84" s="27"/>
      <c r="F84" s="24"/>
      <c r="G84" s="27"/>
      <c r="H84" s="24"/>
      <c r="I84" s="27"/>
      <c r="J84" s="24"/>
      <c r="K84" s="27"/>
      <c r="L84" s="24"/>
      <c r="M84" s="27"/>
      <c r="N84" s="24"/>
      <c r="O84" s="27"/>
      <c r="P84" s="24"/>
      <c r="Q84" s="27"/>
      <c r="R84" s="24"/>
      <c r="S84" s="27"/>
      <c r="T84" s="24"/>
      <c r="U84" s="27"/>
      <c r="V84" s="24"/>
      <c r="W84" s="27"/>
      <c r="X84" s="24"/>
      <c r="Y84" s="27"/>
      <c r="Z84" s="24"/>
      <c r="AA84" s="27"/>
      <c r="AB84" s="24"/>
      <c r="AC84" s="27"/>
      <c r="AD84" s="24"/>
      <c r="AE84" s="27"/>
    </row>
    <row r="85" spans="1:31" s="2" customFormat="1">
      <c r="A85"/>
      <c r="B85"/>
      <c r="C85" s="1"/>
      <c r="D85" s="24"/>
      <c r="E85" s="27"/>
      <c r="F85" s="24"/>
      <c r="G85" s="27"/>
      <c r="H85" s="24"/>
      <c r="I85" s="27"/>
      <c r="J85" s="24"/>
      <c r="K85" s="27"/>
      <c r="L85" s="24"/>
      <c r="M85" s="27"/>
      <c r="N85" s="24"/>
      <c r="O85" s="27"/>
      <c r="P85" s="24"/>
      <c r="Q85" s="27"/>
      <c r="R85" s="24"/>
      <c r="S85" s="27"/>
      <c r="T85" s="24"/>
      <c r="U85" s="27"/>
      <c r="V85" s="24"/>
      <c r="W85" s="27"/>
      <c r="X85" s="24"/>
      <c r="Y85" s="27"/>
      <c r="Z85" s="24"/>
      <c r="AA85" s="27"/>
      <c r="AB85" s="24"/>
      <c r="AC85" s="27"/>
      <c r="AD85" s="24"/>
      <c r="AE85" s="27"/>
    </row>
    <row r="86" spans="1:31" s="2" customFormat="1">
      <c r="A86"/>
      <c r="B86"/>
      <c r="C86" s="1"/>
      <c r="D86" s="24"/>
      <c r="E86" s="27"/>
      <c r="F86" s="24"/>
      <c r="G86" s="27"/>
      <c r="H86" s="24"/>
      <c r="I86" s="27"/>
      <c r="J86" s="24"/>
      <c r="K86" s="27"/>
      <c r="L86" s="24"/>
      <c r="M86" s="27"/>
      <c r="N86" s="24"/>
      <c r="O86" s="27"/>
      <c r="P86" s="24"/>
      <c r="Q86" s="27"/>
      <c r="R86" s="24"/>
      <c r="S86" s="27"/>
      <c r="T86" s="24"/>
      <c r="U86" s="27"/>
      <c r="V86" s="24"/>
      <c r="W86" s="27"/>
      <c r="X86" s="24"/>
      <c r="Y86" s="27"/>
      <c r="Z86" s="24"/>
      <c r="AA86" s="27"/>
      <c r="AB86" s="24"/>
      <c r="AC86" s="27"/>
      <c r="AD86" s="24"/>
      <c r="AE86" s="27"/>
    </row>
    <row r="87" spans="1:31" s="2" customFormat="1">
      <c r="A87"/>
      <c r="B87"/>
      <c r="C87" s="1"/>
      <c r="D87" s="24"/>
      <c r="E87" s="27"/>
      <c r="F87" s="24"/>
      <c r="G87" s="27"/>
      <c r="H87" s="24"/>
      <c r="I87" s="27"/>
      <c r="J87" s="24"/>
      <c r="K87" s="27"/>
      <c r="L87" s="24"/>
      <c r="M87" s="27"/>
      <c r="N87" s="24"/>
      <c r="O87" s="27"/>
      <c r="P87" s="24"/>
      <c r="Q87" s="27"/>
      <c r="R87" s="24"/>
      <c r="S87" s="27"/>
      <c r="T87" s="24"/>
      <c r="U87" s="27"/>
      <c r="V87" s="24"/>
      <c r="W87" s="27"/>
      <c r="X87" s="24"/>
      <c r="Y87" s="27"/>
      <c r="Z87" s="24"/>
      <c r="AA87" s="27"/>
      <c r="AB87" s="24"/>
      <c r="AC87" s="27"/>
      <c r="AD87" s="24"/>
      <c r="AE87" s="27"/>
    </row>
    <row r="88" spans="1:31" s="2" customFormat="1">
      <c r="A88"/>
      <c r="B88"/>
      <c r="C88" s="1"/>
      <c r="D88" s="24"/>
      <c r="E88" s="27"/>
      <c r="F88" s="24"/>
      <c r="G88" s="27"/>
      <c r="H88" s="24"/>
      <c r="I88" s="27"/>
      <c r="J88" s="24"/>
      <c r="K88" s="27"/>
      <c r="L88" s="24"/>
      <c r="M88" s="27"/>
      <c r="N88" s="24"/>
      <c r="O88" s="27"/>
      <c r="P88" s="24"/>
      <c r="Q88" s="27"/>
      <c r="R88" s="24"/>
      <c r="S88" s="27"/>
      <c r="T88" s="24"/>
      <c r="U88" s="27"/>
      <c r="V88" s="24"/>
      <c r="W88" s="27"/>
      <c r="X88" s="24"/>
      <c r="Y88" s="27"/>
      <c r="Z88" s="24"/>
      <c r="AA88" s="27"/>
      <c r="AB88" s="24"/>
      <c r="AC88" s="27"/>
      <c r="AD88" s="24"/>
      <c r="AE88" s="27"/>
    </row>
    <row r="89" spans="1:31" s="2" customFormat="1">
      <c r="A89"/>
      <c r="B89"/>
      <c r="C89" s="1"/>
      <c r="D89" s="24"/>
      <c r="E89" s="27"/>
      <c r="F89" s="24"/>
      <c r="G89" s="27"/>
      <c r="H89" s="24"/>
      <c r="I89" s="27"/>
      <c r="J89" s="24"/>
      <c r="K89" s="27"/>
      <c r="L89" s="24"/>
      <c r="M89" s="27"/>
      <c r="N89" s="24"/>
      <c r="O89" s="27"/>
      <c r="P89" s="24"/>
      <c r="Q89" s="27"/>
      <c r="R89" s="24"/>
      <c r="S89" s="27"/>
      <c r="T89" s="24"/>
      <c r="U89" s="27"/>
      <c r="V89" s="24"/>
      <c r="W89" s="27"/>
      <c r="X89" s="24"/>
      <c r="Y89" s="27"/>
      <c r="Z89" s="24"/>
      <c r="AA89" s="27"/>
      <c r="AB89" s="24"/>
      <c r="AC89" s="27"/>
      <c r="AD89" s="24"/>
      <c r="AE89" s="27"/>
    </row>
    <row r="90" spans="1:31" s="2" customFormat="1">
      <c r="A90"/>
      <c r="B90"/>
      <c r="C90" s="1"/>
      <c r="D90" s="24"/>
      <c r="E90" s="27"/>
      <c r="F90" s="24"/>
      <c r="G90" s="27"/>
      <c r="H90" s="24"/>
      <c r="I90" s="27"/>
      <c r="J90" s="24"/>
      <c r="K90" s="27"/>
      <c r="L90" s="24"/>
      <c r="M90" s="27"/>
      <c r="N90" s="24"/>
      <c r="O90" s="27"/>
      <c r="P90" s="24"/>
      <c r="Q90" s="27"/>
      <c r="R90" s="24"/>
      <c r="S90" s="27"/>
      <c r="T90" s="24"/>
      <c r="U90" s="27"/>
      <c r="V90" s="24"/>
      <c r="W90" s="27"/>
      <c r="X90" s="24"/>
      <c r="Y90" s="27"/>
      <c r="Z90" s="24"/>
      <c r="AA90" s="27"/>
      <c r="AB90" s="24"/>
      <c r="AC90" s="27"/>
      <c r="AD90" s="24"/>
      <c r="AE90" s="27"/>
    </row>
    <row r="91" spans="1:31" s="2" customFormat="1">
      <c r="A91"/>
      <c r="B91"/>
      <c r="C91" s="1"/>
      <c r="D91" s="24"/>
      <c r="E91" s="27"/>
      <c r="F91" s="24"/>
      <c r="G91" s="27"/>
      <c r="H91" s="24"/>
      <c r="I91" s="27"/>
      <c r="J91" s="24"/>
      <c r="K91" s="27"/>
      <c r="L91" s="24"/>
      <c r="M91" s="27"/>
      <c r="N91" s="24"/>
      <c r="O91" s="27"/>
      <c r="P91" s="24"/>
      <c r="Q91" s="27"/>
      <c r="R91" s="24"/>
      <c r="S91" s="27"/>
      <c r="T91" s="24"/>
      <c r="U91" s="27"/>
      <c r="V91" s="24"/>
      <c r="W91" s="27"/>
      <c r="X91" s="24"/>
      <c r="Y91" s="27"/>
      <c r="Z91" s="24"/>
      <c r="AA91" s="27"/>
      <c r="AB91" s="24"/>
      <c r="AC91" s="27"/>
      <c r="AD91" s="24"/>
      <c r="AE91" s="27"/>
    </row>
    <row r="92" spans="1:31" s="2" customFormat="1">
      <c r="A92"/>
      <c r="B92"/>
      <c r="C92" s="1"/>
      <c r="D92" s="24"/>
      <c r="E92" s="27"/>
      <c r="F92" s="24"/>
      <c r="G92" s="27"/>
      <c r="H92" s="24"/>
      <c r="I92" s="27"/>
      <c r="J92" s="24"/>
      <c r="K92" s="27"/>
      <c r="L92" s="24"/>
      <c r="M92" s="27"/>
      <c r="N92" s="24"/>
      <c r="O92" s="27"/>
      <c r="P92" s="24"/>
      <c r="Q92" s="27"/>
      <c r="R92" s="24"/>
      <c r="S92" s="27"/>
      <c r="T92" s="24"/>
      <c r="U92" s="27"/>
      <c r="V92" s="24"/>
      <c r="W92" s="27"/>
      <c r="X92" s="24"/>
      <c r="Y92" s="27"/>
      <c r="Z92" s="24"/>
      <c r="AA92" s="27"/>
      <c r="AB92" s="24"/>
      <c r="AC92" s="27"/>
      <c r="AD92" s="24"/>
      <c r="AE92" s="27"/>
    </row>
    <row r="93" spans="1:31" s="2" customFormat="1">
      <c r="A93"/>
      <c r="B93"/>
      <c r="C93" s="1"/>
      <c r="D93" s="24"/>
      <c r="E93" s="27"/>
      <c r="F93" s="24"/>
      <c r="G93" s="27"/>
      <c r="H93" s="24"/>
      <c r="I93" s="27"/>
      <c r="J93" s="24"/>
      <c r="K93" s="27"/>
      <c r="L93" s="24"/>
      <c r="M93" s="27"/>
      <c r="N93" s="24"/>
      <c r="O93" s="27"/>
      <c r="P93" s="24"/>
      <c r="Q93" s="27"/>
      <c r="R93" s="24"/>
      <c r="S93" s="27"/>
      <c r="T93" s="24"/>
      <c r="U93" s="27"/>
      <c r="V93" s="24"/>
      <c r="W93" s="27"/>
      <c r="X93" s="24"/>
      <c r="Y93" s="27"/>
      <c r="Z93" s="24"/>
      <c r="AA93" s="27"/>
      <c r="AB93" s="24"/>
      <c r="AC93" s="27"/>
      <c r="AD93" s="24"/>
      <c r="AE93" s="27"/>
    </row>
    <row r="94" spans="1:31" s="2" customFormat="1">
      <c r="A94"/>
      <c r="B94"/>
      <c r="C94" s="1"/>
      <c r="D94" s="24"/>
      <c r="E94" s="27"/>
      <c r="F94" s="24"/>
      <c r="G94" s="27"/>
      <c r="H94" s="24"/>
      <c r="I94" s="27"/>
      <c r="J94" s="24"/>
      <c r="K94" s="27"/>
      <c r="L94" s="24"/>
      <c r="M94" s="27"/>
      <c r="N94" s="24"/>
      <c r="O94" s="27"/>
      <c r="P94" s="24"/>
      <c r="Q94" s="27"/>
      <c r="R94" s="24"/>
      <c r="S94" s="27"/>
      <c r="T94" s="24"/>
      <c r="U94" s="27"/>
      <c r="V94" s="24"/>
      <c r="W94" s="27"/>
      <c r="X94" s="24"/>
      <c r="Y94" s="27"/>
      <c r="Z94" s="24"/>
      <c r="AA94" s="27"/>
      <c r="AB94" s="24"/>
      <c r="AC94" s="27"/>
      <c r="AD94" s="24"/>
      <c r="AE94" s="27"/>
    </row>
    <row r="95" spans="1:31" s="2" customFormat="1">
      <c r="A95"/>
      <c r="B95"/>
      <c r="C95" s="1"/>
      <c r="D95" s="24"/>
      <c r="E95" s="27"/>
      <c r="F95" s="24"/>
      <c r="G95" s="27"/>
      <c r="H95" s="24"/>
      <c r="I95" s="27"/>
      <c r="J95" s="24"/>
      <c r="K95" s="27"/>
      <c r="L95" s="24"/>
      <c r="M95" s="27"/>
      <c r="N95" s="24"/>
      <c r="O95" s="27"/>
      <c r="P95" s="24"/>
      <c r="Q95" s="27"/>
      <c r="R95" s="24"/>
      <c r="S95" s="27"/>
      <c r="T95" s="24"/>
      <c r="U95" s="27"/>
      <c r="V95" s="24"/>
      <c r="W95" s="27"/>
      <c r="X95" s="24"/>
      <c r="Y95" s="27"/>
      <c r="Z95" s="24"/>
      <c r="AA95" s="27"/>
      <c r="AB95" s="24"/>
      <c r="AC95" s="27"/>
      <c r="AD95" s="24"/>
      <c r="AE95" s="27"/>
    </row>
    <row r="96" spans="1:31" s="2" customFormat="1">
      <c r="A96"/>
      <c r="B96"/>
      <c r="C96" s="1"/>
      <c r="D96" s="24"/>
      <c r="E96" s="27"/>
      <c r="F96" s="24"/>
      <c r="G96" s="27"/>
      <c r="H96" s="24"/>
      <c r="I96" s="27"/>
      <c r="J96" s="24"/>
      <c r="K96" s="27"/>
      <c r="L96" s="24"/>
      <c r="M96" s="27"/>
      <c r="N96" s="24"/>
      <c r="O96" s="27"/>
      <c r="P96" s="24"/>
      <c r="Q96" s="27"/>
      <c r="R96" s="24"/>
      <c r="S96" s="27"/>
      <c r="T96" s="24"/>
      <c r="U96" s="27"/>
      <c r="V96" s="24"/>
      <c r="W96" s="27"/>
      <c r="X96" s="24"/>
      <c r="Y96" s="27"/>
      <c r="Z96" s="24"/>
      <c r="AA96" s="27"/>
      <c r="AB96" s="24"/>
      <c r="AC96" s="27"/>
      <c r="AD96" s="24"/>
      <c r="AE96" s="27"/>
    </row>
    <row r="97" spans="1:31" s="2" customFormat="1">
      <c r="A97"/>
      <c r="B97"/>
      <c r="C97" s="1"/>
      <c r="D97" s="24"/>
      <c r="E97" s="27"/>
      <c r="F97" s="24"/>
      <c r="G97" s="27"/>
      <c r="H97" s="24"/>
      <c r="I97" s="27"/>
      <c r="J97" s="24"/>
      <c r="K97" s="27"/>
      <c r="L97" s="24"/>
      <c r="M97" s="27"/>
      <c r="N97" s="24"/>
      <c r="O97" s="27"/>
      <c r="P97" s="24"/>
      <c r="Q97" s="27"/>
      <c r="R97" s="24"/>
      <c r="S97" s="27"/>
      <c r="T97" s="24"/>
      <c r="U97" s="27"/>
      <c r="V97" s="24"/>
      <c r="W97" s="27"/>
      <c r="X97" s="24"/>
      <c r="Y97" s="27"/>
      <c r="Z97" s="24"/>
      <c r="AA97" s="27"/>
      <c r="AB97" s="24"/>
      <c r="AC97" s="27"/>
      <c r="AD97" s="24"/>
      <c r="AE97" s="27"/>
    </row>
    <row r="98" spans="1:31" s="2" customFormat="1">
      <c r="A98"/>
      <c r="B98"/>
      <c r="C98" s="1"/>
      <c r="D98" s="24"/>
      <c r="E98" s="27"/>
      <c r="F98" s="24"/>
      <c r="G98" s="27"/>
      <c r="H98" s="24"/>
      <c r="I98" s="27"/>
      <c r="J98" s="24"/>
      <c r="K98" s="27"/>
      <c r="L98" s="24"/>
      <c r="M98" s="27"/>
      <c r="N98" s="24"/>
      <c r="O98" s="27"/>
      <c r="P98" s="24"/>
      <c r="Q98" s="27"/>
      <c r="R98" s="24"/>
      <c r="S98" s="27"/>
      <c r="T98" s="24"/>
      <c r="U98" s="27"/>
      <c r="V98" s="24"/>
      <c r="W98" s="27"/>
      <c r="X98" s="24"/>
      <c r="Y98" s="27"/>
      <c r="Z98" s="24"/>
      <c r="AA98" s="27"/>
      <c r="AB98" s="24"/>
      <c r="AC98" s="27"/>
      <c r="AD98" s="24"/>
      <c r="AE98" s="27"/>
    </row>
    <row r="99" spans="1:31" s="2" customFormat="1">
      <c r="A99"/>
      <c r="B99"/>
      <c r="C99" s="1"/>
      <c r="D99" s="24"/>
      <c r="E99" s="27"/>
      <c r="F99" s="24"/>
      <c r="G99" s="27"/>
      <c r="H99" s="24"/>
      <c r="I99" s="27"/>
      <c r="J99" s="24"/>
      <c r="K99" s="27"/>
      <c r="L99" s="24"/>
      <c r="M99" s="27"/>
      <c r="N99" s="24"/>
      <c r="O99" s="27"/>
      <c r="P99" s="24"/>
      <c r="Q99" s="27"/>
      <c r="R99" s="24"/>
      <c r="S99" s="27"/>
      <c r="T99" s="24"/>
      <c r="U99" s="27"/>
      <c r="V99" s="24"/>
      <c r="W99" s="27"/>
      <c r="X99" s="24"/>
      <c r="Y99" s="27"/>
      <c r="Z99" s="24"/>
      <c r="AA99" s="27"/>
      <c r="AB99" s="24"/>
      <c r="AC99" s="27"/>
      <c r="AD99" s="24"/>
      <c r="AE99" s="27"/>
    </row>
    <row r="100" spans="1:31" s="2" customFormat="1">
      <c r="A100"/>
      <c r="B100"/>
      <c r="C100" s="1"/>
      <c r="D100" s="24"/>
      <c r="E100" s="27"/>
      <c r="F100" s="24"/>
      <c r="G100" s="27"/>
      <c r="H100" s="24"/>
      <c r="I100" s="27"/>
      <c r="J100" s="24"/>
      <c r="K100" s="27"/>
      <c r="L100" s="24"/>
      <c r="M100" s="27"/>
      <c r="N100" s="24"/>
      <c r="O100" s="27"/>
      <c r="P100" s="24"/>
      <c r="Q100" s="27"/>
      <c r="R100" s="24"/>
      <c r="S100" s="27"/>
      <c r="T100" s="24"/>
      <c r="U100" s="27"/>
      <c r="V100" s="24"/>
      <c r="W100" s="27"/>
      <c r="X100" s="24"/>
      <c r="Y100" s="27"/>
      <c r="Z100" s="24"/>
      <c r="AA100" s="27"/>
      <c r="AB100" s="24"/>
      <c r="AC100" s="27"/>
      <c r="AD100" s="24"/>
      <c r="AE100" s="27"/>
    </row>
    <row r="101" spans="1:31" s="2" customFormat="1">
      <c r="A101"/>
      <c r="B101"/>
      <c r="C101" s="1"/>
      <c r="D101" s="24"/>
      <c r="E101" s="27"/>
      <c r="F101" s="24"/>
      <c r="G101" s="27"/>
      <c r="H101" s="24"/>
      <c r="I101" s="27"/>
      <c r="J101" s="24"/>
      <c r="K101" s="27"/>
      <c r="L101" s="24"/>
      <c r="M101" s="27"/>
      <c r="N101" s="24"/>
      <c r="O101" s="27"/>
      <c r="P101" s="24"/>
      <c r="Q101" s="27"/>
      <c r="R101" s="24"/>
      <c r="S101" s="27"/>
      <c r="T101" s="24"/>
      <c r="U101" s="27"/>
      <c r="V101" s="24"/>
      <c r="W101" s="27"/>
      <c r="X101" s="24"/>
      <c r="Y101" s="27"/>
      <c r="Z101" s="24"/>
      <c r="AA101" s="27"/>
      <c r="AB101" s="24"/>
      <c r="AC101" s="27"/>
      <c r="AD101" s="24"/>
      <c r="AE101" s="27"/>
    </row>
    <row r="102" spans="1:31" s="2" customFormat="1">
      <c r="A102"/>
      <c r="B102"/>
      <c r="C102" s="1"/>
      <c r="D102" s="24"/>
      <c r="E102" s="27"/>
      <c r="F102" s="24"/>
      <c r="G102" s="27"/>
      <c r="H102" s="24"/>
      <c r="I102" s="27"/>
      <c r="J102" s="24"/>
      <c r="K102" s="27"/>
      <c r="L102" s="24"/>
      <c r="M102" s="27"/>
      <c r="N102" s="24"/>
      <c r="O102" s="27"/>
      <c r="P102" s="24"/>
      <c r="Q102" s="27"/>
      <c r="R102" s="24"/>
      <c r="S102" s="27"/>
      <c r="T102" s="24"/>
      <c r="U102" s="27"/>
      <c r="V102" s="24"/>
      <c r="W102" s="27"/>
      <c r="X102" s="24"/>
      <c r="Y102" s="27"/>
      <c r="Z102" s="24"/>
      <c r="AA102" s="27"/>
      <c r="AB102" s="24"/>
      <c r="AC102" s="27"/>
      <c r="AD102" s="24"/>
      <c r="AE102" s="27"/>
    </row>
    <row r="103" spans="1:31" s="2" customFormat="1">
      <c r="A103"/>
      <c r="B103"/>
      <c r="C103" s="1"/>
      <c r="D103" s="24"/>
      <c r="E103" s="27"/>
      <c r="F103" s="24"/>
      <c r="G103" s="27"/>
      <c r="H103" s="24"/>
      <c r="I103" s="27"/>
      <c r="J103" s="24"/>
      <c r="K103" s="27"/>
      <c r="L103" s="24"/>
      <c r="M103" s="27"/>
      <c r="N103" s="24"/>
      <c r="O103" s="27"/>
      <c r="P103" s="24"/>
      <c r="Q103" s="27"/>
      <c r="R103" s="24"/>
      <c r="S103" s="27"/>
      <c r="T103" s="24"/>
      <c r="U103" s="27"/>
      <c r="V103" s="24"/>
      <c r="W103" s="27"/>
      <c r="X103" s="24"/>
      <c r="Y103" s="27"/>
      <c r="Z103" s="24"/>
      <c r="AA103" s="27"/>
      <c r="AB103" s="24"/>
      <c r="AC103" s="27"/>
      <c r="AD103" s="24"/>
      <c r="AE103" s="27"/>
    </row>
    <row r="104" spans="1:31" s="2" customFormat="1">
      <c r="A104"/>
      <c r="B104"/>
      <c r="C104" s="1"/>
      <c r="D104" s="24"/>
      <c r="E104" s="27"/>
      <c r="F104" s="24"/>
      <c r="G104" s="27"/>
      <c r="H104" s="24"/>
      <c r="I104" s="27"/>
      <c r="J104" s="24"/>
      <c r="K104" s="27"/>
      <c r="L104" s="24"/>
      <c r="M104" s="27"/>
      <c r="N104" s="24"/>
      <c r="O104" s="27"/>
      <c r="P104" s="24"/>
      <c r="Q104" s="27"/>
      <c r="R104" s="24"/>
      <c r="S104" s="27"/>
      <c r="T104" s="24"/>
      <c r="U104" s="27"/>
      <c r="V104" s="24"/>
      <c r="W104" s="27"/>
      <c r="X104" s="24"/>
      <c r="Y104" s="27"/>
      <c r="Z104" s="24"/>
      <c r="AA104" s="27"/>
      <c r="AB104" s="24"/>
      <c r="AC104" s="27"/>
      <c r="AD104" s="24"/>
      <c r="AE104" s="27"/>
    </row>
    <row r="105" spans="1:31" s="2" customFormat="1">
      <c r="A105"/>
      <c r="B105"/>
      <c r="C105" s="1"/>
      <c r="D105" s="24"/>
      <c r="E105" s="27"/>
      <c r="F105" s="24"/>
      <c r="G105" s="27"/>
      <c r="H105" s="24"/>
      <c r="I105" s="27"/>
      <c r="J105" s="24"/>
      <c r="K105" s="27"/>
      <c r="L105" s="24"/>
      <c r="M105" s="27"/>
      <c r="N105" s="24"/>
      <c r="O105" s="27"/>
      <c r="P105" s="24"/>
      <c r="Q105" s="27"/>
      <c r="R105" s="24"/>
      <c r="S105" s="27"/>
      <c r="T105" s="24"/>
      <c r="U105" s="27"/>
      <c r="V105" s="24"/>
      <c r="W105" s="27"/>
      <c r="X105" s="24"/>
      <c r="Y105" s="27"/>
      <c r="Z105" s="24"/>
      <c r="AA105" s="27"/>
      <c r="AB105" s="24"/>
      <c r="AC105" s="27"/>
      <c r="AD105" s="24"/>
      <c r="AE105" s="27"/>
    </row>
    <row r="106" spans="1:31" s="2" customFormat="1">
      <c r="A106"/>
      <c r="B106"/>
      <c r="C106" s="1"/>
      <c r="D106" s="24"/>
      <c r="E106" s="27"/>
      <c r="F106" s="24"/>
      <c r="G106" s="27"/>
      <c r="H106" s="24"/>
      <c r="I106" s="27"/>
      <c r="J106" s="24"/>
      <c r="K106" s="27"/>
      <c r="L106" s="24"/>
      <c r="M106" s="27"/>
      <c r="N106" s="24"/>
      <c r="O106" s="27"/>
      <c r="P106" s="24"/>
      <c r="Q106" s="27"/>
      <c r="R106" s="24"/>
      <c r="S106" s="27"/>
      <c r="T106" s="24"/>
      <c r="U106" s="27"/>
      <c r="V106" s="24"/>
      <c r="W106" s="27"/>
      <c r="X106" s="24"/>
      <c r="Y106" s="27"/>
      <c r="Z106" s="24"/>
      <c r="AA106" s="27"/>
      <c r="AB106" s="24"/>
      <c r="AC106" s="27"/>
      <c r="AD106" s="24"/>
      <c r="AE106" s="27"/>
    </row>
    <row r="107" spans="1:31" s="2" customFormat="1">
      <c r="A107"/>
      <c r="B107"/>
      <c r="C107" s="1"/>
      <c r="D107" s="24"/>
      <c r="E107" s="27"/>
      <c r="F107" s="24"/>
      <c r="G107" s="27"/>
      <c r="H107" s="24"/>
      <c r="I107" s="27"/>
      <c r="J107" s="24"/>
      <c r="K107" s="27"/>
      <c r="L107" s="24"/>
      <c r="M107" s="27"/>
      <c r="N107" s="24"/>
      <c r="O107" s="27"/>
      <c r="P107" s="24"/>
      <c r="Q107" s="27"/>
      <c r="R107" s="24"/>
      <c r="S107" s="27"/>
      <c r="T107" s="24"/>
      <c r="U107" s="27"/>
      <c r="V107" s="24"/>
      <c r="W107" s="27"/>
      <c r="X107" s="24"/>
      <c r="Y107" s="27"/>
      <c r="Z107" s="24"/>
      <c r="AA107" s="27"/>
      <c r="AB107" s="24"/>
      <c r="AC107" s="27"/>
      <c r="AD107" s="24"/>
      <c r="AE107" s="27"/>
    </row>
    <row r="108" spans="1:31" s="2" customFormat="1">
      <c r="A108"/>
      <c r="B108"/>
      <c r="C108" s="1"/>
      <c r="D108" s="24"/>
      <c r="E108" s="27"/>
      <c r="F108" s="24"/>
      <c r="G108" s="27"/>
      <c r="H108" s="24"/>
      <c r="I108" s="27"/>
      <c r="J108" s="24"/>
      <c r="K108" s="27"/>
      <c r="L108" s="24"/>
      <c r="M108" s="27"/>
      <c r="N108" s="24"/>
      <c r="O108" s="27"/>
      <c r="P108" s="24"/>
      <c r="Q108" s="27"/>
      <c r="R108" s="24"/>
      <c r="S108" s="27"/>
      <c r="T108" s="24"/>
      <c r="U108" s="27"/>
      <c r="V108" s="24"/>
      <c r="W108" s="27"/>
      <c r="X108" s="24"/>
      <c r="Y108" s="27"/>
      <c r="Z108" s="24"/>
      <c r="AA108" s="27"/>
      <c r="AB108" s="24"/>
      <c r="AC108" s="27"/>
      <c r="AD108" s="24"/>
      <c r="AE108" s="27"/>
    </row>
    <row r="109" spans="1:31" s="2" customFormat="1">
      <c r="A109"/>
      <c r="B109"/>
      <c r="C109" s="1"/>
      <c r="D109" s="24"/>
      <c r="E109" s="27"/>
      <c r="F109" s="24"/>
      <c r="G109" s="27"/>
      <c r="H109" s="24"/>
      <c r="I109" s="27"/>
      <c r="J109" s="24"/>
      <c r="K109" s="27"/>
      <c r="L109" s="24"/>
      <c r="M109" s="27"/>
      <c r="N109" s="24"/>
      <c r="O109" s="27"/>
      <c r="P109" s="24"/>
      <c r="Q109" s="27"/>
      <c r="R109" s="24"/>
      <c r="S109" s="27"/>
      <c r="T109" s="24"/>
      <c r="U109" s="27"/>
      <c r="V109" s="24"/>
      <c r="W109" s="27"/>
      <c r="X109" s="24"/>
      <c r="Y109" s="27"/>
      <c r="Z109" s="24"/>
      <c r="AA109" s="27"/>
      <c r="AB109" s="24"/>
      <c r="AC109" s="27"/>
      <c r="AD109" s="24"/>
      <c r="AE109" s="27"/>
    </row>
    <row r="110" spans="1:31" s="2" customFormat="1">
      <c r="A110"/>
      <c r="B110"/>
      <c r="C110" s="1"/>
      <c r="D110" s="24"/>
      <c r="E110" s="27"/>
      <c r="F110" s="24"/>
      <c r="G110" s="27"/>
      <c r="H110" s="24"/>
      <c r="I110" s="27"/>
      <c r="J110" s="24"/>
      <c r="K110" s="27"/>
      <c r="L110" s="24"/>
      <c r="M110" s="27"/>
      <c r="N110" s="24"/>
      <c r="O110" s="27"/>
      <c r="P110" s="24"/>
      <c r="Q110" s="27"/>
      <c r="R110" s="24"/>
      <c r="S110" s="27"/>
      <c r="T110" s="24"/>
      <c r="U110" s="27"/>
      <c r="V110" s="24"/>
      <c r="W110" s="27"/>
      <c r="X110" s="24"/>
      <c r="Y110" s="27"/>
      <c r="Z110" s="24"/>
      <c r="AA110" s="27"/>
      <c r="AB110" s="24"/>
      <c r="AC110" s="27"/>
      <c r="AD110" s="24"/>
      <c r="AE110" s="27"/>
    </row>
    <row r="111" spans="1:31" s="2" customFormat="1">
      <c r="A111"/>
      <c r="B111"/>
      <c r="C111" s="1"/>
      <c r="D111" s="24"/>
      <c r="E111" s="27"/>
      <c r="F111" s="24"/>
      <c r="G111" s="27"/>
      <c r="H111" s="24"/>
      <c r="I111" s="27"/>
      <c r="J111" s="24"/>
      <c r="K111" s="27"/>
      <c r="L111" s="24"/>
      <c r="M111" s="27"/>
      <c r="N111" s="24"/>
      <c r="O111" s="27"/>
      <c r="P111" s="24"/>
      <c r="Q111" s="27"/>
      <c r="R111" s="24"/>
      <c r="S111" s="27"/>
      <c r="T111" s="24"/>
      <c r="U111" s="27"/>
      <c r="V111" s="24"/>
      <c r="W111" s="27"/>
      <c r="X111" s="24"/>
      <c r="Y111" s="27"/>
      <c r="Z111" s="24"/>
      <c r="AA111" s="27"/>
      <c r="AB111" s="24"/>
      <c r="AC111" s="27"/>
      <c r="AD111" s="24"/>
      <c r="AE111" s="27"/>
    </row>
    <row r="112" spans="1:31" s="2" customFormat="1">
      <c r="A112"/>
      <c r="B112"/>
      <c r="C112" s="1"/>
      <c r="D112" s="24"/>
      <c r="E112" s="27"/>
      <c r="F112" s="24"/>
      <c r="G112" s="27"/>
      <c r="H112" s="24"/>
      <c r="I112" s="27"/>
      <c r="J112" s="24"/>
      <c r="K112" s="27"/>
      <c r="L112" s="24"/>
      <c r="M112" s="27"/>
      <c r="N112" s="24"/>
      <c r="O112" s="27"/>
      <c r="P112" s="24"/>
      <c r="Q112" s="27"/>
      <c r="R112" s="24"/>
      <c r="S112" s="27"/>
      <c r="T112" s="24"/>
      <c r="U112" s="27"/>
      <c r="V112" s="24"/>
      <c r="W112" s="27"/>
      <c r="X112" s="24"/>
      <c r="Y112" s="27"/>
      <c r="Z112" s="24"/>
      <c r="AA112" s="27"/>
      <c r="AB112" s="24"/>
      <c r="AC112" s="27"/>
      <c r="AD112" s="24"/>
      <c r="AE112" s="27"/>
    </row>
    <row r="113" spans="1:31" s="2" customFormat="1">
      <c r="A113"/>
      <c r="B113"/>
      <c r="C113" s="1"/>
      <c r="D113" s="24"/>
      <c r="E113" s="27"/>
      <c r="F113" s="24"/>
      <c r="G113" s="27"/>
      <c r="H113" s="24"/>
      <c r="I113" s="27"/>
      <c r="J113" s="24"/>
      <c r="K113" s="27"/>
      <c r="L113" s="24"/>
      <c r="M113" s="27"/>
      <c r="N113" s="24"/>
      <c r="O113" s="27"/>
      <c r="P113" s="24"/>
      <c r="Q113" s="27"/>
      <c r="R113" s="24"/>
      <c r="S113" s="27"/>
      <c r="T113" s="24"/>
      <c r="U113" s="27"/>
      <c r="V113" s="24"/>
      <c r="W113" s="27"/>
      <c r="X113" s="24"/>
      <c r="Y113" s="27"/>
      <c r="Z113" s="24"/>
      <c r="AA113" s="27"/>
      <c r="AB113" s="24"/>
      <c r="AC113" s="27"/>
      <c r="AD113" s="24"/>
      <c r="AE113" s="27"/>
    </row>
    <row r="114" spans="1:31" s="2" customFormat="1">
      <c r="A114"/>
      <c r="B114"/>
      <c r="C114" s="1"/>
      <c r="D114" s="24"/>
      <c r="E114" s="27"/>
      <c r="F114" s="24"/>
      <c r="G114" s="27"/>
      <c r="H114" s="24"/>
      <c r="I114" s="27"/>
      <c r="J114" s="24"/>
      <c r="K114" s="27"/>
      <c r="L114" s="24"/>
      <c r="M114" s="27"/>
      <c r="N114" s="24"/>
      <c r="O114" s="27"/>
      <c r="P114" s="24"/>
      <c r="Q114" s="27"/>
      <c r="R114" s="24"/>
      <c r="S114" s="27"/>
      <c r="T114" s="24"/>
      <c r="U114" s="27"/>
      <c r="V114" s="24"/>
      <c r="W114" s="27"/>
      <c r="X114" s="24"/>
      <c r="Y114" s="27"/>
      <c r="Z114" s="24"/>
      <c r="AA114" s="27"/>
      <c r="AB114" s="24"/>
      <c r="AC114" s="27"/>
      <c r="AD114" s="24"/>
      <c r="AE114" s="27"/>
    </row>
    <row r="115" spans="1:31" s="2" customFormat="1">
      <c r="A115"/>
      <c r="B115"/>
      <c r="C115" s="1"/>
      <c r="D115" s="24"/>
      <c r="E115" s="27"/>
      <c r="F115" s="24"/>
      <c r="G115" s="27"/>
      <c r="H115" s="24"/>
      <c r="I115" s="27"/>
      <c r="J115" s="24"/>
      <c r="K115" s="27"/>
      <c r="L115" s="24"/>
      <c r="M115" s="27"/>
      <c r="N115" s="24"/>
      <c r="O115" s="27"/>
      <c r="P115" s="24"/>
      <c r="Q115" s="27"/>
      <c r="R115" s="24"/>
      <c r="S115" s="27"/>
      <c r="T115" s="24"/>
      <c r="U115" s="27"/>
      <c r="V115" s="24"/>
      <c r="W115" s="27"/>
      <c r="X115" s="24"/>
      <c r="Y115" s="27"/>
      <c r="Z115" s="24"/>
      <c r="AA115" s="27"/>
      <c r="AB115" s="24"/>
      <c r="AC115" s="27"/>
      <c r="AD115" s="24"/>
      <c r="AE115" s="27"/>
    </row>
    <row r="116" spans="1:31" s="2" customFormat="1">
      <c r="A116"/>
      <c r="B116"/>
      <c r="C116" s="1"/>
      <c r="D116" s="24"/>
      <c r="E116" s="27"/>
      <c r="F116" s="24"/>
      <c r="G116" s="27"/>
      <c r="H116" s="24"/>
      <c r="I116" s="27"/>
      <c r="J116" s="24"/>
      <c r="K116" s="27"/>
      <c r="L116" s="24"/>
      <c r="M116" s="27"/>
      <c r="N116" s="24"/>
      <c r="O116" s="27"/>
      <c r="P116" s="24"/>
      <c r="Q116" s="27"/>
      <c r="R116" s="24"/>
      <c r="S116" s="27"/>
      <c r="T116" s="24"/>
      <c r="U116" s="27"/>
      <c r="V116" s="24"/>
      <c r="W116" s="27"/>
      <c r="X116" s="24"/>
      <c r="Y116" s="27"/>
      <c r="Z116" s="24"/>
      <c r="AA116" s="27"/>
      <c r="AB116" s="24"/>
      <c r="AC116" s="27"/>
      <c r="AD116" s="24"/>
      <c r="AE116" s="27"/>
    </row>
    <row r="117" spans="1:31" s="2" customFormat="1">
      <c r="A117"/>
      <c r="B117"/>
      <c r="C117" s="1"/>
      <c r="D117" s="24"/>
      <c r="E117" s="27"/>
      <c r="F117" s="24"/>
      <c r="G117" s="27"/>
      <c r="H117" s="24"/>
      <c r="I117" s="27"/>
      <c r="J117" s="24"/>
      <c r="K117" s="27"/>
      <c r="L117" s="24"/>
      <c r="M117" s="27"/>
      <c r="N117" s="24"/>
      <c r="O117" s="27"/>
      <c r="P117" s="24"/>
      <c r="Q117" s="27"/>
      <c r="R117" s="24"/>
      <c r="S117" s="27"/>
      <c r="T117" s="24"/>
      <c r="U117" s="27"/>
      <c r="V117" s="24"/>
      <c r="W117" s="27"/>
      <c r="X117" s="24"/>
      <c r="Y117" s="27"/>
      <c r="Z117" s="24"/>
      <c r="AA117" s="27"/>
      <c r="AB117" s="24"/>
      <c r="AC117" s="27"/>
      <c r="AD117" s="24"/>
      <c r="AE117" s="27"/>
    </row>
    <row r="118" spans="1:31" s="2" customFormat="1">
      <c r="A118"/>
      <c r="B118"/>
      <c r="C118" s="1"/>
      <c r="D118" s="24"/>
      <c r="E118" s="27"/>
      <c r="F118" s="24"/>
      <c r="G118" s="27"/>
      <c r="H118" s="24"/>
      <c r="I118" s="27"/>
      <c r="J118" s="24"/>
      <c r="K118" s="27"/>
      <c r="L118" s="24"/>
      <c r="M118" s="27"/>
      <c r="N118" s="24"/>
      <c r="O118" s="27"/>
      <c r="P118" s="24"/>
      <c r="Q118" s="27"/>
      <c r="R118" s="24"/>
      <c r="S118" s="27"/>
      <c r="T118" s="24"/>
      <c r="U118" s="27"/>
      <c r="V118" s="24"/>
      <c r="W118" s="27"/>
      <c r="X118" s="24"/>
      <c r="Y118" s="27"/>
      <c r="Z118" s="24"/>
      <c r="AA118" s="27"/>
      <c r="AB118" s="24"/>
      <c r="AC118" s="27"/>
      <c r="AD118" s="24"/>
      <c r="AE118" s="27"/>
    </row>
    <row r="119" spans="1:31" s="2" customFormat="1">
      <c r="A119"/>
      <c r="B119"/>
      <c r="C119" s="1"/>
      <c r="D119" s="24"/>
      <c r="E119" s="27"/>
      <c r="F119" s="24"/>
      <c r="G119" s="27"/>
      <c r="H119" s="24"/>
      <c r="I119" s="27"/>
      <c r="J119" s="24"/>
      <c r="K119" s="27"/>
      <c r="L119" s="24"/>
      <c r="M119" s="27"/>
      <c r="N119" s="24"/>
      <c r="O119" s="27"/>
      <c r="P119" s="24"/>
      <c r="Q119" s="27"/>
      <c r="R119" s="24"/>
      <c r="S119" s="27"/>
      <c r="T119" s="24"/>
      <c r="U119" s="27"/>
      <c r="V119" s="24"/>
      <c r="W119" s="27"/>
      <c r="X119" s="24"/>
      <c r="Y119" s="27"/>
      <c r="Z119" s="24"/>
      <c r="AA119" s="27"/>
      <c r="AB119" s="24"/>
      <c r="AC119" s="27"/>
      <c r="AD119" s="24"/>
      <c r="AE119" s="27"/>
    </row>
    <row r="120" spans="1:31" s="2" customFormat="1">
      <c r="A120"/>
      <c r="B120"/>
      <c r="C120" s="1"/>
      <c r="D120" s="24"/>
      <c r="E120" s="27"/>
      <c r="F120" s="24"/>
      <c r="G120" s="27"/>
      <c r="H120" s="24"/>
      <c r="I120" s="27"/>
      <c r="J120" s="24"/>
      <c r="K120" s="27"/>
      <c r="L120" s="24"/>
      <c r="M120" s="27"/>
      <c r="N120" s="24"/>
      <c r="O120" s="27"/>
      <c r="P120" s="24"/>
      <c r="Q120" s="27"/>
      <c r="R120" s="24"/>
      <c r="S120" s="27"/>
      <c r="T120" s="24"/>
      <c r="U120" s="27"/>
      <c r="V120" s="24"/>
      <c r="W120" s="27"/>
      <c r="X120" s="24"/>
      <c r="Y120" s="27"/>
      <c r="Z120" s="24"/>
      <c r="AA120" s="27"/>
      <c r="AB120" s="24"/>
      <c r="AC120" s="27"/>
      <c r="AD120" s="24"/>
      <c r="AE120" s="27"/>
    </row>
    <row r="121" spans="1:31" s="2" customFormat="1">
      <c r="A121"/>
      <c r="B121"/>
      <c r="C121" s="1"/>
      <c r="D121" s="24"/>
      <c r="E121" s="27"/>
      <c r="F121" s="24"/>
      <c r="G121" s="27"/>
      <c r="H121" s="24"/>
      <c r="I121" s="27"/>
      <c r="J121" s="24"/>
      <c r="K121" s="27"/>
      <c r="L121" s="24"/>
      <c r="M121" s="27"/>
      <c r="N121" s="24"/>
      <c r="O121" s="27"/>
      <c r="P121" s="24"/>
      <c r="Q121" s="27"/>
      <c r="R121" s="24"/>
      <c r="S121" s="27"/>
      <c r="T121" s="24"/>
      <c r="U121" s="27"/>
      <c r="V121" s="24"/>
      <c r="W121" s="27"/>
      <c r="X121" s="24"/>
      <c r="Y121" s="27"/>
      <c r="Z121" s="24"/>
      <c r="AA121" s="27"/>
      <c r="AB121" s="24"/>
      <c r="AC121" s="27"/>
      <c r="AD121" s="24"/>
      <c r="AE121" s="27"/>
    </row>
    <row r="122" spans="1:31" s="2" customFormat="1">
      <c r="A122"/>
      <c r="B122"/>
      <c r="C122" s="1"/>
      <c r="D122" s="24"/>
      <c r="E122" s="27"/>
      <c r="F122" s="24"/>
      <c r="G122" s="27"/>
      <c r="H122" s="24"/>
      <c r="I122" s="27"/>
      <c r="J122" s="24"/>
      <c r="K122" s="27"/>
      <c r="L122" s="24"/>
      <c r="M122" s="27"/>
      <c r="N122" s="24"/>
      <c r="O122" s="27"/>
      <c r="P122" s="24"/>
      <c r="Q122" s="27"/>
      <c r="R122" s="24"/>
      <c r="S122" s="27"/>
      <c r="T122" s="24"/>
      <c r="U122" s="27"/>
      <c r="V122" s="24"/>
      <c r="W122" s="27"/>
      <c r="X122" s="24"/>
      <c r="Y122" s="27"/>
      <c r="Z122" s="24"/>
      <c r="AA122" s="27"/>
      <c r="AB122" s="24"/>
      <c r="AC122" s="27"/>
      <c r="AD122" s="24"/>
      <c r="AE122" s="27"/>
    </row>
    <row r="123" spans="1:31" s="2" customFormat="1">
      <c r="A123"/>
      <c r="B123"/>
      <c r="C123" s="1"/>
      <c r="D123" s="24"/>
      <c r="E123" s="27"/>
      <c r="F123" s="24"/>
      <c r="G123" s="27"/>
      <c r="H123" s="24"/>
      <c r="I123" s="27"/>
      <c r="J123" s="24"/>
      <c r="K123" s="27"/>
      <c r="L123" s="24"/>
      <c r="M123" s="27"/>
      <c r="N123" s="24"/>
      <c r="O123" s="27"/>
      <c r="P123" s="24"/>
      <c r="Q123" s="27"/>
      <c r="R123" s="24"/>
      <c r="S123" s="27"/>
      <c r="T123" s="24"/>
      <c r="U123" s="27"/>
      <c r="V123" s="24"/>
      <c r="W123" s="27"/>
      <c r="X123" s="24"/>
      <c r="Y123" s="27"/>
      <c r="Z123" s="24"/>
      <c r="AA123" s="27"/>
      <c r="AB123" s="24"/>
      <c r="AC123" s="27"/>
      <c r="AD123" s="24"/>
      <c r="AE123" s="27"/>
    </row>
    <row r="124" spans="1:31" s="2" customFormat="1">
      <c r="A124"/>
      <c r="B124"/>
      <c r="C124" s="1"/>
      <c r="D124" s="24"/>
      <c r="E124" s="27"/>
      <c r="F124" s="24"/>
      <c r="G124" s="27"/>
      <c r="H124" s="24"/>
      <c r="I124" s="27"/>
      <c r="J124" s="24"/>
      <c r="K124" s="27"/>
      <c r="L124" s="24"/>
      <c r="M124" s="27"/>
      <c r="N124" s="24"/>
      <c r="O124" s="27"/>
      <c r="P124" s="24"/>
      <c r="Q124" s="27"/>
      <c r="R124" s="24"/>
      <c r="S124" s="27"/>
      <c r="T124" s="24"/>
      <c r="U124" s="27"/>
      <c r="V124" s="24"/>
      <c r="W124" s="27"/>
      <c r="X124" s="24"/>
      <c r="Y124" s="27"/>
      <c r="Z124" s="24"/>
      <c r="AA124" s="27"/>
      <c r="AB124" s="24"/>
      <c r="AC124" s="27"/>
      <c r="AD124" s="24"/>
      <c r="AE124" s="27"/>
    </row>
    <row r="125" spans="1:31" s="2" customFormat="1">
      <c r="A125"/>
      <c r="B125"/>
      <c r="C125" s="1"/>
      <c r="D125" s="24"/>
      <c r="E125" s="27"/>
      <c r="F125" s="24"/>
      <c r="G125" s="27"/>
      <c r="H125" s="24"/>
      <c r="I125" s="27"/>
      <c r="J125" s="24"/>
      <c r="K125" s="27"/>
      <c r="L125" s="24"/>
      <c r="M125" s="27"/>
      <c r="N125" s="24"/>
      <c r="O125" s="27"/>
      <c r="P125" s="24"/>
      <c r="Q125" s="27"/>
      <c r="R125" s="24"/>
      <c r="S125" s="27"/>
      <c r="T125" s="24"/>
      <c r="U125" s="27"/>
      <c r="V125" s="24"/>
      <c r="W125" s="27"/>
      <c r="X125" s="24"/>
      <c r="Y125" s="27"/>
      <c r="Z125" s="24"/>
      <c r="AA125" s="27"/>
      <c r="AB125" s="24"/>
      <c r="AC125" s="27"/>
      <c r="AD125" s="24"/>
      <c r="AE125" s="27"/>
    </row>
    <row r="126" spans="1:31" s="2" customFormat="1">
      <c r="A126"/>
      <c r="B126"/>
      <c r="C126" s="1"/>
      <c r="D126" s="24"/>
      <c r="E126" s="27"/>
      <c r="F126" s="24"/>
      <c r="G126" s="27"/>
      <c r="H126" s="24"/>
      <c r="I126" s="27"/>
      <c r="J126" s="24"/>
      <c r="K126" s="27"/>
      <c r="L126" s="24"/>
      <c r="M126" s="27"/>
      <c r="N126" s="24"/>
      <c r="O126" s="27"/>
      <c r="P126" s="24"/>
      <c r="Q126" s="27"/>
      <c r="R126" s="24"/>
      <c r="S126" s="27"/>
      <c r="T126" s="24"/>
      <c r="U126" s="27"/>
      <c r="V126" s="24"/>
      <c r="W126" s="27"/>
      <c r="X126" s="24"/>
      <c r="Y126" s="27"/>
      <c r="Z126" s="24"/>
      <c r="AA126" s="27"/>
      <c r="AB126" s="24"/>
      <c r="AC126" s="27"/>
      <c r="AD126" s="24"/>
      <c r="AE126" s="27"/>
    </row>
    <row r="127" spans="1:31" s="2" customFormat="1">
      <c r="A127"/>
      <c r="B127"/>
      <c r="C127" s="1"/>
      <c r="D127" s="24"/>
      <c r="E127" s="27"/>
      <c r="F127" s="24"/>
      <c r="G127" s="27"/>
      <c r="H127" s="24"/>
      <c r="I127" s="27"/>
      <c r="J127" s="24"/>
      <c r="K127" s="27"/>
      <c r="L127" s="24"/>
      <c r="M127" s="27"/>
      <c r="N127" s="24"/>
      <c r="O127" s="27"/>
      <c r="P127" s="24"/>
      <c r="Q127" s="27"/>
      <c r="R127" s="24"/>
      <c r="S127" s="27"/>
      <c r="T127" s="24"/>
      <c r="U127" s="27"/>
      <c r="V127" s="24"/>
      <c r="W127" s="27"/>
      <c r="X127" s="24"/>
      <c r="Y127" s="27"/>
      <c r="Z127" s="24"/>
      <c r="AA127" s="27"/>
      <c r="AB127" s="24"/>
      <c r="AC127" s="27"/>
      <c r="AD127" s="24"/>
      <c r="AE127" s="27"/>
    </row>
    <row r="128" spans="1:31" s="2" customFormat="1">
      <c r="A128"/>
      <c r="B128"/>
      <c r="C128" s="1"/>
      <c r="D128" s="24"/>
      <c r="E128" s="27"/>
      <c r="F128" s="24"/>
      <c r="G128" s="27"/>
      <c r="H128" s="24"/>
      <c r="I128" s="27"/>
      <c r="J128" s="24"/>
      <c r="K128" s="27"/>
      <c r="L128" s="24"/>
      <c r="M128" s="27"/>
      <c r="N128" s="24"/>
      <c r="O128" s="27"/>
      <c r="P128" s="24"/>
      <c r="Q128" s="27"/>
      <c r="R128" s="24"/>
      <c r="S128" s="27"/>
      <c r="T128" s="24"/>
      <c r="U128" s="27"/>
      <c r="V128" s="24"/>
      <c r="W128" s="27"/>
      <c r="X128" s="24"/>
      <c r="Y128" s="27"/>
      <c r="Z128" s="24"/>
      <c r="AA128" s="27"/>
      <c r="AB128" s="24"/>
      <c r="AC128" s="27"/>
      <c r="AD128" s="24"/>
      <c r="AE128" s="27"/>
    </row>
    <row r="129" spans="1:31" s="2" customFormat="1">
      <c r="A129"/>
      <c r="B129"/>
      <c r="C129" s="1"/>
      <c r="D129" s="24"/>
      <c r="E129" s="27"/>
      <c r="F129" s="24"/>
      <c r="G129" s="27"/>
      <c r="H129" s="24"/>
      <c r="I129" s="27"/>
      <c r="J129" s="24"/>
      <c r="K129" s="27"/>
      <c r="L129" s="24"/>
      <c r="M129" s="27"/>
      <c r="N129" s="24"/>
      <c r="O129" s="27"/>
      <c r="P129" s="24"/>
      <c r="Q129" s="27"/>
      <c r="R129" s="24"/>
      <c r="S129" s="27"/>
      <c r="T129" s="24"/>
      <c r="U129" s="27"/>
      <c r="V129" s="24"/>
      <c r="W129" s="27"/>
      <c r="X129" s="24"/>
      <c r="Y129" s="27"/>
      <c r="Z129" s="24"/>
      <c r="AA129" s="27"/>
      <c r="AB129" s="24"/>
      <c r="AC129" s="27"/>
      <c r="AD129" s="24"/>
      <c r="AE129" s="27"/>
    </row>
    <row r="130" spans="1:31" s="2" customFormat="1">
      <c r="A130"/>
      <c r="B130"/>
      <c r="C130" s="1"/>
      <c r="D130" s="24"/>
      <c r="E130" s="27"/>
      <c r="F130" s="24"/>
      <c r="G130" s="27"/>
      <c r="H130" s="24"/>
      <c r="I130" s="27"/>
      <c r="J130" s="24"/>
      <c r="K130" s="27"/>
      <c r="L130" s="24"/>
      <c r="M130" s="27"/>
      <c r="N130" s="24"/>
      <c r="O130" s="27"/>
      <c r="P130" s="24"/>
      <c r="Q130" s="27"/>
      <c r="R130" s="24"/>
      <c r="S130" s="27"/>
      <c r="T130" s="24"/>
      <c r="U130" s="27"/>
      <c r="V130" s="24"/>
      <c r="W130" s="27"/>
      <c r="X130" s="24"/>
      <c r="Y130" s="27"/>
      <c r="Z130" s="24"/>
      <c r="AA130" s="27"/>
      <c r="AB130" s="24"/>
      <c r="AC130" s="27"/>
      <c r="AD130" s="24"/>
      <c r="AE130" s="27"/>
    </row>
    <row r="131" spans="1:31" s="2" customFormat="1">
      <c r="A131"/>
      <c r="B131"/>
      <c r="C131" s="1"/>
      <c r="D131" s="24"/>
      <c r="E131" s="27"/>
      <c r="F131" s="24"/>
      <c r="G131" s="27"/>
      <c r="H131" s="24"/>
      <c r="I131" s="27"/>
      <c r="J131" s="24"/>
      <c r="K131" s="27"/>
      <c r="L131" s="24"/>
      <c r="M131" s="27"/>
      <c r="N131" s="24"/>
      <c r="O131" s="27"/>
      <c r="P131" s="24"/>
      <c r="Q131" s="27"/>
      <c r="R131" s="24"/>
      <c r="S131" s="27"/>
      <c r="T131" s="24"/>
      <c r="U131" s="27"/>
      <c r="V131" s="24"/>
      <c r="W131" s="27"/>
      <c r="X131" s="24"/>
      <c r="Y131" s="27"/>
      <c r="Z131" s="24"/>
      <c r="AA131" s="27"/>
      <c r="AB131" s="24"/>
      <c r="AC131" s="27"/>
      <c r="AD131" s="24"/>
      <c r="AE131" s="27"/>
    </row>
    <row r="132" spans="1:31" s="2" customFormat="1">
      <c r="A132"/>
      <c r="B132"/>
      <c r="C132" s="1"/>
      <c r="D132" s="24"/>
      <c r="E132" s="27"/>
      <c r="F132" s="24"/>
      <c r="G132" s="27"/>
      <c r="H132" s="24"/>
      <c r="I132" s="27"/>
      <c r="J132" s="24"/>
      <c r="K132" s="27"/>
      <c r="L132" s="24"/>
      <c r="M132" s="27"/>
      <c r="N132" s="24"/>
      <c r="O132" s="27"/>
      <c r="P132" s="24"/>
      <c r="Q132" s="27"/>
      <c r="R132" s="24"/>
      <c r="S132" s="27"/>
      <c r="T132" s="24"/>
      <c r="U132" s="27"/>
      <c r="V132" s="24"/>
      <c r="W132" s="27"/>
      <c r="X132" s="24"/>
      <c r="Y132" s="27"/>
      <c r="Z132" s="24"/>
      <c r="AA132" s="27"/>
      <c r="AB132" s="24"/>
      <c r="AC132" s="27"/>
      <c r="AD132" s="24"/>
      <c r="AE132" s="27"/>
    </row>
    <row r="133" spans="1:31" s="2" customFormat="1">
      <c r="A133"/>
      <c r="B133"/>
      <c r="C133" s="1"/>
      <c r="D133" s="24"/>
      <c r="E133" s="27"/>
      <c r="F133" s="24"/>
      <c r="G133" s="27"/>
      <c r="H133" s="24"/>
      <c r="I133" s="27"/>
      <c r="J133" s="24"/>
      <c r="K133" s="27"/>
      <c r="L133" s="24"/>
      <c r="M133" s="27"/>
      <c r="N133" s="24"/>
      <c r="O133" s="27"/>
      <c r="P133" s="24"/>
      <c r="Q133" s="27"/>
      <c r="R133" s="24"/>
      <c r="S133" s="27"/>
      <c r="T133" s="24"/>
      <c r="U133" s="27"/>
      <c r="V133" s="24"/>
      <c r="W133" s="27"/>
      <c r="X133" s="24"/>
      <c r="Y133" s="27"/>
      <c r="Z133" s="24"/>
      <c r="AA133" s="27"/>
      <c r="AB133" s="24"/>
      <c r="AC133" s="27"/>
      <c r="AD133" s="24"/>
      <c r="AE133" s="27"/>
    </row>
    <row r="134" spans="1:31" s="2" customFormat="1">
      <c r="A134"/>
      <c r="B134"/>
      <c r="C134" s="1"/>
      <c r="D134" s="24"/>
      <c r="E134" s="27"/>
      <c r="F134" s="24"/>
      <c r="G134" s="27"/>
      <c r="H134" s="24"/>
      <c r="I134" s="27"/>
      <c r="J134" s="24"/>
      <c r="K134" s="27"/>
      <c r="L134" s="24"/>
      <c r="M134" s="27"/>
      <c r="N134" s="24"/>
      <c r="O134" s="27"/>
      <c r="P134" s="24"/>
      <c r="Q134" s="27"/>
      <c r="R134" s="24"/>
      <c r="S134" s="27"/>
      <c r="T134" s="24"/>
      <c r="U134" s="27"/>
      <c r="V134" s="24"/>
      <c r="W134" s="27"/>
      <c r="X134" s="24"/>
      <c r="Y134" s="27"/>
      <c r="Z134" s="24"/>
      <c r="AA134" s="27"/>
      <c r="AB134" s="24"/>
      <c r="AC134" s="27"/>
      <c r="AD134" s="24"/>
      <c r="AE134" s="27"/>
    </row>
    <row r="135" spans="1:31" s="2" customFormat="1">
      <c r="A135"/>
      <c r="B135"/>
      <c r="C135" s="1"/>
      <c r="D135" s="24"/>
      <c r="E135" s="27"/>
      <c r="F135" s="24"/>
      <c r="G135" s="27"/>
      <c r="H135" s="24"/>
      <c r="I135" s="27"/>
      <c r="J135" s="24"/>
      <c r="K135" s="27"/>
      <c r="L135" s="24"/>
      <c r="M135" s="27"/>
      <c r="N135" s="24"/>
      <c r="O135" s="27"/>
      <c r="P135" s="24"/>
      <c r="Q135" s="27"/>
      <c r="R135" s="24"/>
      <c r="S135" s="27"/>
      <c r="T135" s="24"/>
      <c r="U135" s="27"/>
      <c r="V135" s="24"/>
      <c r="W135" s="27"/>
      <c r="X135" s="24"/>
      <c r="Y135" s="27"/>
      <c r="Z135" s="24"/>
      <c r="AA135" s="27"/>
      <c r="AB135" s="24"/>
      <c r="AC135" s="27"/>
      <c r="AD135" s="24"/>
      <c r="AE135" s="27"/>
    </row>
    <row r="136" spans="1:31" s="2" customFormat="1">
      <c r="A136"/>
      <c r="B136"/>
      <c r="C136" s="1"/>
      <c r="D136" s="24"/>
      <c r="E136" s="27"/>
      <c r="F136" s="24"/>
      <c r="G136" s="27"/>
      <c r="H136" s="24"/>
      <c r="I136" s="27"/>
      <c r="J136" s="24"/>
      <c r="K136" s="27"/>
      <c r="L136" s="24"/>
      <c r="M136" s="27"/>
      <c r="N136" s="24"/>
      <c r="O136" s="27"/>
      <c r="P136" s="24"/>
      <c r="Q136" s="27"/>
      <c r="R136" s="24"/>
      <c r="S136" s="27"/>
      <c r="T136" s="24"/>
      <c r="U136" s="27"/>
      <c r="V136" s="24"/>
      <c r="W136" s="27"/>
      <c r="X136" s="24"/>
      <c r="Y136" s="27"/>
      <c r="Z136" s="24"/>
      <c r="AA136" s="27"/>
      <c r="AB136" s="24"/>
      <c r="AC136" s="27"/>
      <c r="AD136" s="24"/>
      <c r="AE136" s="27"/>
    </row>
    <row r="137" spans="1:31" s="2" customFormat="1">
      <c r="A137"/>
      <c r="B137"/>
      <c r="C137" s="1"/>
      <c r="D137" s="24"/>
      <c r="E137" s="27"/>
      <c r="F137" s="24"/>
      <c r="G137" s="27"/>
      <c r="H137" s="24"/>
      <c r="I137" s="27"/>
      <c r="J137" s="24"/>
      <c r="K137" s="27"/>
      <c r="L137" s="24"/>
      <c r="M137" s="27"/>
      <c r="N137" s="24"/>
      <c r="O137" s="27"/>
      <c r="P137" s="24"/>
      <c r="Q137" s="27"/>
      <c r="R137" s="24"/>
      <c r="S137" s="27"/>
      <c r="T137" s="24"/>
      <c r="U137" s="27"/>
      <c r="V137" s="24"/>
      <c r="W137" s="27"/>
      <c r="X137" s="24"/>
      <c r="Y137" s="27"/>
      <c r="Z137" s="24"/>
      <c r="AA137" s="27"/>
      <c r="AB137" s="24"/>
      <c r="AC137" s="27"/>
      <c r="AD137" s="24"/>
      <c r="AE137" s="27"/>
    </row>
    <row r="138" spans="1:31" s="2" customFormat="1">
      <c r="A138"/>
      <c r="B138"/>
      <c r="C138" s="1"/>
      <c r="D138" s="24"/>
      <c r="E138" s="27"/>
      <c r="F138" s="24"/>
      <c r="G138" s="27"/>
      <c r="H138" s="24"/>
      <c r="I138" s="27"/>
      <c r="J138" s="24"/>
      <c r="K138" s="27"/>
      <c r="L138" s="24"/>
      <c r="M138" s="27"/>
      <c r="N138" s="24"/>
      <c r="O138" s="27"/>
      <c r="P138" s="24"/>
      <c r="Q138" s="27"/>
      <c r="R138" s="24"/>
      <c r="S138" s="27"/>
      <c r="T138" s="24"/>
      <c r="U138" s="27"/>
      <c r="V138" s="24"/>
      <c r="W138" s="27"/>
      <c r="X138" s="24"/>
      <c r="Y138" s="27"/>
      <c r="Z138" s="24"/>
      <c r="AA138" s="27"/>
      <c r="AB138" s="24"/>
      <c r="AC138" s="27"/>
      <c r="AD138" s="24"/>
      <c r="AE138" s="27"/>
    </row>
    <row r="139" spans="1:31" s="2" customFormat="1">
      <c r="A139"/>
      <c r="B139"/>
      <c r="C139" s="1"/>
      <c r="D139" s="24"/>
      <c r="E139" s="27"/>
      <c r="F139" s="24"/>
      <c r="G139" s="27"/>
      <c r="H139" s="24"/>
      <c r="I139" s="27"/>
      <c r="J139" s="24"/>
      <c r="K139" s="27"/>
      <c r="L139" s="24"/>
      <c r="M139" s="27"/>
      <c r="N139" s="24"/>
      <c r="O139" s="27"/>
      <c r="P139" s="24"/>
      <c r="Q139" s="27"/>
      <c r="R139" s="24"/>
      <c r="S139" s="27"/>
      <c r="T139" s="24"/>
      <c r="U139" s="27"/>
      <c r="V139" s="24"/>
      <c r="W139" s="27"/>
      <c r="X139" s="24"/>
      <c r="Y139" s="27"/>
      <c r="Z139" s="24"/>
      <c r="AA139" s="27"/>
      <c r="AB139" s="24"/>
      <c r="AC139" s="27"/>
      <c r="AD139" s="24"/>
      <c r="AE139" s="27"/>
    </row>
    <row r="140" spans="1:31" s="2" customFormat="1">
      <c r="A140"/>
      <c r="B140"/>
      <c r="C140" s="1"/>
      <c r="D140" s="24"/>
      <c r="E140" s="27"/>
      <c r="F140" s="24"/>
      <c r="G140" s="27"/>
      <c r="H140" s="24"/>
      <c r="I140" s="27"/>
      <c r="J140" s="24"/>
      <c r="K140" s="27"/>
      <c r="L140" s="24"/>
      <c r="M140" s="27"/>
      <c r="N140" s="24"/>
      <c r="O140" s="27"/>
      <c r="P140" s="24"/>
      <c r="Q140" s="27"/>
      <c r="R140" s="24"/>
      <c r="S140" s="27"/>
      <c r="T140" s="24"/>
      <c r="U140" s="27"/>
      <c r="V140" s="24"/>
      <c r="W140" s="27"/>
      <c r="X140" s="24"/>
      <c r="Y140" s="27"/>
      <c r="Z140" s="24"/>
      <c r="AA140" s="27"/>
      <c r="AB140" s="24"/>
      <c r="AC140" s="27"/>
      <c r="AD140" s="24"/>
      <c r="AE140" s="27"/>
    </row>
    <row r="141" spans="1:31" s="2" customFormat="1">
      <c r="A141"/>
      <c r="B141"/>
      <c r="C141" s="1"/>
      <c r="D141" s="24"/>
      <c r="E141" s="27"/>
      <c r="F141" s="24"/>
      <c r="G141" s="27"/>
      <c r="H141" s="24"/>
      <c r="I141" s="27"/>
      <c r="J141" s="24"/>
      <c r="K141" s="27"/>
      <c r="L141" s="24"/>
      <c r="M141" s="27"/>
      <c r="N141" s="24"/>
      <c r="O141" s="27"/>
      <c r="P141" s="24"/>
      <c r="Q141" s="27"/>
      <c r="R141" s="24"/>
      <c r="S141" s="27"/>
      <c r="T141" s="24"/>
      <c r="U141" s="27"/>
      <c r="V141" s="24"/>
      <c r="W141" s="27"/>
      <c r="X141" s="24"/>
      <c r="Y141" s="27"/>
      <c r="Z141" s="24"/>
      <c r="AA141" s="27"/>
      <c r="AB141" s="24"/>
      <c r="AC141" s="27"/>
      <c r="AD141" s="24"/>
      <c r="AE141" s="27"/>
    </row>
    <row r="142" spans="1:31" s="2" customFormat="1">
      <c r="A142"/>
      <c r="B142"/>
      <c r="C142" s="1"/>
      <c r="D142" s="24"/>
      <c r="E142" s="27"/>
      <c r="F142" s="24"/>
      <c r="G142" s="27"/>
      <c r="H142" s="24"/>
      <c r="I142" s="27"/>
      <c r="J142" s="24"/>
      <c r="K142" s="27"/>
      <c r="L142" s="24"/>
      <c r="M142" s="27"/>
      <c r="N142" s="24"/>
      <c r="O142" s="27"/>
      <c r="P142" s="24"/>
      <c r="Q142" s="27"/>
      <c r="R142" s="24"/>
      <c r="S142" s="27"/>
      <c r="T142" s="24"/>
      <c r="U142" s="27"/>
      <c r="V142" s="24"/>
      <c r="W142" s="27"/>
      <c r="X142" s="24"/>
      <c r="Y142" s="27"/>
      <c r="Z142" s="24"/>
      <c r="AA142" s="27"/>
      <c r="AB142" s="24"/>
      <c r="AC142" s="27"/>
      <c r="AD142" s="24"/>
      <c r="AE142" s="27"/>
    </row>
    <row r="143" spans="1:31" s="2" customFormat="1">
      <c r="A143"/>
      <c r="B143"/>
      <c r="C143" s="1"/>
      <c r="D143" s="24"/>
      <c r="E143" s="27"/>
      <c r="F143" s="24"/>
      <c r="G143" s="27"/>
      <c r="H143" s="24"/>
      <c r="I143" s="27"/>
      <c r="J143" s="24"/>
      <c r="K143" s="27"/>
      <c r="L143" s="24"/>
      <c r="M143" s="27"/>
      <c r="N143" s="24"/>
      <c r="O143" s="27"/>
      <c r="P143" s="24"/>
      <c r="Q143" s="27"/>
      <c r="R143" s="24"/>
      <c r="S143" s="27"/>
      <c r="T143" s="24"/>
      <c r="U143" s="27"/>
      <c r="V143" s="24"/>
      <c r="W143" s="27"/>
      <c r="X143" s="24"/>
      <c r="Y143" s="27"/>
      <c r="Z143" s="24"/>
      <c r="AA143" s="27"/>
      <c r="AB143" s="24"/>
      <c r="AC143" s="27"/>
      <c r="AD143" s="24"/>
      <c r="AE143" s="27"/>
    </row>
    <row r="144" spans="1:31" s="2" customFormat="1">
      <c r="A144"/>
      <c r="B144"/>
      <c r="C144" s="1"/>
      <c r="D144" s="24"/>
      <c r="E144" s="27"/>
      <c r="F144" s="24"/>
      <c r="G144" s="27"/>
      <c r="H144" s="24"/>
      <c r="I144" s="27"/>
      <c r="J144" s="24"/>
      <c r="K144" s="27"/>
      <c r="L144" s="24"/>
      <c r="M144" s="27"/>
      <c r="N144" s="24"/>
      <c r="O144" s="27"/>
      <c r="P144" s="24"/>
      <c r="Q144" s="27"/>
      <c r="R144" s="24"/>
      <c r="S144" s="27"/>
      <c r="T144" s="24"/>
      <c r="U144" s="27"/>
      <c r="V144" s="24"/>
      <c r="W144" s="27"/>
      <c r="X144" s="24"/>
      <c r="Y144" s="27"/>
      <c r="Z144" s="24"/>
      <c r="AA144" s="27"/>
      <c r="AB144" s="24"/>
      <c r="AC144" s="27"/>
      <c r="AD144" s="24"/>
      <c r="AE144" s="27"/>
    </row>
    <row r="145" spans="1:31" s="2" customFormat="1">
      <c r="A145"/>
      <c r="B145"/>
      <c r="C145" s="1"/>
      <c r="D145" s="24"/>
      <c r="E145" s="27"/>
      <c r="F145" s="24"/>
      <c r="G145" s="27"/>
      <c r="H145" s="24"/>
      <c r="I145" s="27"/>
      <c r="J145" s="24"/>
      <c r="K145" s="27"/>
      <c r="L145" s="24"/>
      <c r="M145" s="27"/>
      <c r="N145" s="24"/>
      <c r="O145" s="27"/>
      <c r="P145" s="24"/>
      <c r="Q145" s="27"/>
      <c r="R145" s="24"/>
      <c r="S145" s="27"/>
      <c r="T145" s="24"/>
      <c r="U145" s="27"/>
      <c r="V145" s="24"/>
      <c r="W145" s="27"/>
      <c r="X145" s="24"/>
      <c r="Y145" s="27"/>
      <c r="Z145" s="24"/>
      <c r="AA145" s="27"/>
      <c r="AB145" s="24"/>
      <c r="AC145" s="27"/>
      <c r="AD145" s="24"/>
      <c r="AE145" s="27"/>
    </row>
    <row r="146" spans="1:31" s="2" customFormat="1">
      <c r="A146"/>
      <c r="B146"/>
      <c r="C146" s="1"/>
      <c r="D146" s="24"/>
      <c r="E146" s="27"/>
      <c r="F146" s="24"/>
      <c r="G146" s="27"/>
      <c r="H146" s="24"/>
      <c r="I146" s="27"/>
      <c r="J146" s="24"/>
      <c r="K146" s="27"/>
      <c r="L146" s="24"/>
      <c r="M146" s="27"/>
      <c r="N146" s="24"/>
      <c r="O146" s="27"/>
      <c r="P146" s="24"/>
      <c r="Q146" s="27"/>
      <c r="R146" s="24"/>
      <c r="S146" s="27"/>
      <c r="T146" s="24"/>
      <c r="U146" s="27"/>
      <c r="V146" s="24"/>
      <c r="W146" s="27"/>
      <c r="X146" s="24"/>
      <c r="Y146" s="27"/>
      <c r="Z146" s="24"/>
      <c r="AA146" s="27"/>
      <c r="AB146" s="24"/>
      <c r="AC146" s="27"/>
      <c r="AD146" s="24"/>
      <c r="AE146" s="27"/>
    </row>
    <row r="147" spans="1:31" s="2" customFormat="1">
      <c r="A147"/>
      <c r="B147"/>
      <c r="C147" s="1"/>
      <c r="D147" s="24"/>
      <c r="E147" s="27"/>
      <c r="F147" s="24"/>
      <c r="G147" s="27"/>
      <c r="H147" s="24"/>
      <c r="I147" s="27"/>
      <c r="J147" s="24"/>
      <c r="K147" s="27"/>
      <c r="L147" s="24"/>
      <c r="M147" s="27"/>
      <c r="N147" s="24"/>
      <c r="O147" s="27"/>
      <c r="P147" s="24"/>
      <c r="Q147" s="27"/>
      <c r="R147" s="24"/>
      <c r="S147" s="27"/>
      <c r="T147" s="24"/>
      <c r="U147" s="27"/>
      <c r="V147" s="24"/>
      <c r="W147" s="27"/>
      <c r="X147" s="24"/>
      <c r="Y147" s="27"/>
      <c r="Z147" s="24"/>
      <c r="AA147" s="27"/>
      <c r="AB147" s="24"/>
      <c r="AC147" s="27"/>
      <c r="AD147" s="24"/>
      <c r="AE147" s="27"/>
    </row>
    <row r="148" spans="1:31" s="2" customFormat="1">
      <c r="A148"/>
      <c r="B148"/>
      <c r="C148" s="1"/>
      <c r="D148" s="24"/>
      <c r="E148" s="27"/>
      <c r="F148" s="24"/>
      <c r="G148" s="27"/>
      <c r="H148" s="24"/>
      <c r="I148" s="27"/>
      <c r="J148" s="24"/>
      <c r="K148" s="27"/>
      <c r="L148" s="24"/>
      <c r="M148" s="27"/>
      <c r="N148" s="24"/>
      <c r="O148" s="27"/>
      <c r="P148" s="24"/>
      <c r="Q148" s="27"/>
      <c r="R148" s="24"/>
      <c r="S148" s="27"/>
      <c r="T148" s="24"/>
      <c r="U148" s="27"/>
      <c r="V148" s="24"/>
      <c r="W148" s="27"/>
      <c r="X148" s="24"/>
      <c r="Y148" s="27"/>
      <c r="Z148" s="24"/>
      <c r="AA148" s="27"/>
      <c r="AB148" s="24"/>
      <c r="AC148" s="27"/>
      <c r="AD148" s="24"/>
      <c r="AE148" s="27"/>
    </row>
    <row r="149" spans="1:31" s="2" customFormat="1">
      <c r="A149"/>
      <c r="B149"/>
      <c r="C149" s="1"/>
      <c r="D149" s="24"/>
      <c r="E149" s="27"/>
      <c r="F149" s="24"/>
      <c r="G149" s="27"/>
      <c r="H149" s="24"/>
      <c r="I149" s="27"/>
      <c r="J149" s="24"/>
      <c r="K149" s="27"/>
      <c r="L149" s="24"/>
      <c r="M149" s="27"/>
      <c r="N149" s="24"/>
      <c r="O149" s="27"/>
      <c r="P149" s="24"/>
      <c r="Q149" s="27"/>
      <c r="R149" s="24"/>
      <c r="S149" s="27"/>
      <c r="T149" s="24"/>
      <c r="U149" s="27"/>
      <c r="V149" s="24"/>
      <c r="W149" s="27"/>
      <c r="X149" s="24"/>
      <c r="Y149" s="27"/>
      <c r="Z149" s="24"/>
      <c r="AA149" s="27"/>
      <c r="AB149" s="24"/>
      <c r="AC149" s="27"/>
      <c r="AD149" s="24"/>
      <c r="AE149" s="27"/>
    </row>
    <row r="150" spans="1:31" s="2" customFormat="1">
      <c r="A150"/>
      <c r="B150"/>
      <c r="C150" s="1"/>
      <c r="D150" s="24"/>
      <c r="E150" s="27"/>
      <c r="F150" s="24"/>
      <c r="G150" s="27"/>
      <c r="H150" s="24"/>
      <c r="I150" s="27"/>
      <c r="J150" s="24"/>
      <c r="K150" s="27"/>
      <c r="L150" s="24"/>
      <c r="M150" s="27"/>
      <c r="N150" s="24"/>
      <c r="O150" s="27"/>
      <c r="P150" s="24"/>
      <c r="Q150" s="27"/>
      <c r="R150" s="24"/>
      <c r="S150" s="27"/>
      <c r="T150" s="24"/>
      <c r="U150" s="27"/>
      <c r="V150" s="24"/>
      <c r="W150" s="27"/>
      <c r="X150" s="24"/>
      <c r="Y150" s="27"/>
      <c r="Z150" s="24"/>
      <c r="AA150" s="27"/>
      <c r="AB150" s="24"/>
      <c r="AC150" s="27"/>
      <c r="AD150" s="24"/>
      <c r="AE150" s="27"/>
    </row>
    <row r="151" spans="1:31" s="2" customFormat="1">
      <c r="A151"/>
      <c r="B151"/>
      <c r="C151" s="1"/>
      <c r="D151" s="24"/>
      <c r="E151" s="27"/>
      <c r="F151" s="24"/>
      <c r="G151" s="27"/>
      <c r="H151" s="24"/>
      <c r="I151" s="27"/>
      <c r="J151" s="24"/>
      <c r="K151" s="27"/>
      <c r="L151" s="24"/>
      <c r="M151" s="27"/>
      <c r="N151" s="24"/>
      <c r="O151" s="27"/>
      <c r="P151" s="24"/>
      <c r="Q151" s="27"/>
      <c r="R151" s="24"/>
      <c r="S151" s="27"/>
      <c r="T151" s="24"/>
      <c r="U151" s="27"/>
      <c r="V151" s="24"/>
      <c r="W151" s="27"/>
      <c r="X151" s="24"/>
      <c r="Y151" s="27"/>
      <c r="Z151" s="24"/>
      <c r="AA151" s="27"/>
      <c r="AB151" s="24"/>
      <c r="AC151" s="27"/>
      <c r="AD151" s="24"/>
      <c r="AE151" s="27"/>
    </row>
    <row r="152" spans="1:31" s="2" customFormat="1">
      <c r="A152"/>
      <c r="B152"/>
      <c r="C152" s="1"/>
      <c r="D152" s="24"/>
      <c r="E152" s="27"/>
      <c r="F152" s="24"/>
      <c r="G152" s="27"/>
      <c r="H152" s="24"/>
      <c r="I152" s="27"/>
      <c r="J152" s="24"/>
      <c r="K152" s="27"/>
      <c r="L152" s="24"/>
      <c r="M152" s="27"/>
      <c r="N152" s="24"/>
      <c r="O152" s="27"/>
      <c r="P152" s="24"/>
      <c r="Q152" s="27"/>
      <c r="R152" s="24"/>
      <c r="S152" s="27"/>
      <c r="T152" s="24"/>
      <c r="U152" s="27"/>
      <c r="V152" s="24"/>
      <c r="W152" s="27"/>
      <c r="X152" s="24"/>
      <c r="Y152" s="27"/>
      <c r="Z152" s="24"/>
      <c r="AA152" s="27"/>
      <c r="AB152" s="24"/>
      <c r="AC152" s="27"/>
      <c r="AD152" s="24"/>
      <c r="AE152" s="27"/>
    </row>
    <row r="153" spans="1:31" s="2" customFormat="1">
      <c r="A153"/>
      <c r="B153"/>
      <c r="C153" s="1"/>
      <c r="D153" s="24"/>
      <c r="E153" s="27"/>
      <c r="F153" s="24"/>
      <c r="G153" s="27"/>
      <c r="H153" s="24"/>
      <c r="I153" s="27"/>
      <c r="J153" s="24"/>
      <c r="K153" s="27"/>
      <c r="L153" s="24"/>
      <c r="M153" s="27"/>
      <c r="N153" s="24"/>
      <c r="O153" s="27"/>
      <c r="P153" s="24"/>
      <c r="Q153" s="27"/>
      <c r="R153" s="24"/>
      <c r="S153" s="27"/>
      <c r="T153" s="24"/>
      <c r="U153" s="27"/>
      <c r="V153" s="24"/>
      <c r="W153" s="27"/>
      <c r="X153" s="24"/>
      <c r="Y153" s="27"/>
      <c r="Z153" s="24"/>
      <c r="AA153" s="27"/>
      <c r="AB153" s="24"/>
      <c r="AC153" s="27"/>
      <c r="AD153" s="24"/>
      <c r="AE153" s="27"/>
    </row>
    <row r="154" spans="1:31" s="2" customFormat="1">
      <c r="A154"/>
      <c r="B154"/>
      <c r="C154" s="1"/>
      <c r="D154" s="24"/>
      <c r="E154" s="27"/>
      <c r="F154" s="24"/>
      <c r="G154" s="27"/>
      <c r="H154" s="24"/>
      <c r="I154" s="27"/>
      <c r="J154" s="24"/>
      <c r="K154" s="27"/>
      <c r="L154" s="24"/>
      <c r="M154" s="27"/>
      <c r="N154" s="24"/>
      <c r="O154" s="27"/>
      <c r="P154" s="24"/>
      <c r="Q154" s="27"/>
      <c r="R154" s="24"/>
      <c r="S154" s="27"/>
      <c r="T154" s="24"/>
      <c r="U154" s="27"/>
      <c r="V154" s="24"/>
      <c r="W154" s="27"/>
      <c r="X154" s="24"/>
      <c r="Y154" s="27"/>
      <c r="Z154" s="24"/>
      <c r="AA154" s="27"/>
      <c r="AB154" s="24"/>
      <c r="AC154" s="27"/>
      <c r="AD154" s="24"/>
      <c r="AE154" s="27"/>
    </row>
    <row r="155" spans="1:31" s="2" customFormat="1">
      <c r="A155"/>
      <c r="B155"/>
      <c r="C155" s="1"/>
      <c r="D155" s="24"/>
      <c r="E155" s="27"/>
      <c r="F155" s="24"/>
      <c r="G155" s="27"/>
      <c r="H155" s="24"/>
      <c r="I155" s="27"/>
      <c r="J155" s="24"/>
      <c r="K155" s="27"/>
      <c r="L155" s="24"/>
      <c r="M155" s="27"/>
      <c r="N155" s="24"/>
      <c r="O155" s="27"/>
      <c r="P155" s="24"/>
      <c r="Q155" s="27"/>
      <c r="R155" s="24"/>
      <c r="S155" s="27"/>
      <c r="T155" s="24"/>
      <c r="U155" s="27"/>
      <c r="V155" s="24"/>
      <c r="W155" s="27"/>
      <c r="X155" s="24"/>
      <c r="Y155" s="27"/>
      <c r="Z155" s="24"/>
      <c r="AA155" s="27"/>
      <c r="AB155" s="24"/>
      <c r="AC155" s="27"/>
      <c r="AD155" s="24"/>
      <c r="AE155" s="27"/>
    </row>
    <row r="156" spans="1:31" s="2" customFormat="1">
      <c r="A156"/>
      <c r="B156"/>
      <c r="C156" s="1"/>
      <c r="D156" s="24"/>
      <c r="E156" s="27"/>
      <c r="F156" s="24"/>
      <c r="G156" s="27"/>
      <c r="H156" s="24"/>
      <c r="I156" s="27"/>
      <c r="J156" s="24"/>
      <c r="K156" s="27"/>
      <c r="L156" s="24"/>
      <c r="M156" s="27"/>
      <c r="N156" s="24"/>
      <c r="O156" s="27"/>
      <c r="P156" s="24"/>
      <c r="Q156" s="27"/>
      <c r="R156" s="24"/>
      <c r="S156" s="27"/>
      <c r="T156" s="24"/>
      <c r="U156" s="27"/>
      <c r="V156" s="24"/>
      <c r="W156" s="27"/>
      <c r="X156" s="24"/>
      <c r="Y156" s="27"/>
      <c r="Z156" s="24"/>
      <c r="AA156" s="27"/>
      <c r="AB156" s="24"/>
      <c r="AC156" s="27"/>
      <c r="AD156" s="24"/>
      <c r="AE156" s="27"/>
    </row>
    <row r="157" spans="1:31" s="2" customFormat="1">
      <c r="A157"/>
      <c r="B157"/>
      <c r="C157" s="1"/>
      <c r="D157" s="24"/>
      <c r="E157" s="27"/>
      <c r="F157" s="24"/>
      <c r="G157" s="27"/>
      <c r="H157" s="24"/>
      <c r="I157" s="27"/>
      <c r="J157" s="24"/>
      <c r="K157" s="27"/>
      <c r="L157" s="24"/>
      <c r="M157" s="27"/>
      <c r="N157" s="24"/>
      <c r="O157" s="27"/>
      <c r="P157" s="24"/>
      <c r="Q157" s="27"/>
      <c r="R157" s="24"/>
      <c r="S157" s="27"/>
      <c r="T157" s="24"/>
      <c r="U157" s="27"/>
      <c r="V157" s="24"/>
      <c r="W157" s="27"/>
      <c r="X157" s="24"/>
      <c r="Y157" s="27"/>
      <c r="Z157" s="24"/>
      <c r="AA157" s="27"/>
      <c r="AB157" s="24"/>
      <c r="AC157" s="27"/>
      <c r="AD157" s="24"/>
      <c r="AE157" s="27"/>
    </row>
    <row r="158" spans="1:31" s="2" customFormat="1">
      <c r="A158"/>
      <c r="B158"/>
      <c r="C158" s="1"/>
      <c r="D158" s="24"/>
      <c r="E158" s="27"/>
      <c r="F158" s="24"/>
      <c r="G158" s="27"/>
      <c r="H158" s="24"/>
      <c r="I158" s="27"/>
      <c r="J158" s="24"/>
      <c r="K158" s="27"/>
      <c r="L158" s="24"/>
      <c r="M158" s="27"/>
      <c r="N158" s="24"/>
      <c r="O158" s="27"/>
      <c r="P158" s="24"/>
      <c r="Q158" s="27"/>
      <c r="R158" s="24"/>
      <c r="S158" s="27"/>
      <c r="T158" s="24"/>
      <c r="U158" s="27"/>
      <c r="V158" s="24"/>
      <c r="W158" s="27"/>
      <c r="X158" s="24"/>
      <c r="Y158" s="27"/>
      <c r="Z158" s="24"/>
      <c r="AA158" s="27"/>
      <c r="AB158" s="24"/>
      <c r="AC158" s="27"/>
      <c r="AD158" s="24"/>
      <c r="AE158" s="27"/>
    </row>
    <row r="159" spans="1:31" s="2" customFormat="1">
      <c r="A159"/>
      <c r="B159"/>
      <c r="C159" s="1"/>
      <c r="D159" s="24"/>
      <c r="E159" s="27"/>
      <c r="F159" s="24"/>
      <c r="G159" s="27"/>
      <c r="H159" s="24"/>
      <c r="I159" s="27"/>
      <c r="J159" s="24"/>
      <c r="K159" s="27"/>
      <c r="L159" s="24"/>
      <c r="M159" s="27"/>
      <c r="N159" s="24"/>
      <c r="O159" s="27"/>
      <c r="P159" s="24"/>
      <c r="Q159" s="27"/>
      <c r="R159" s="24"/>
      <c r="S159" s="27"/>
      <c r="T159" s="24"/>
      <c r="U159" s="27"/>
      <c r="V159" s="24"/>
      <c r="W159" s="27"/>
      <c r="X159" s="24"/>
      <c r="Y159" s="27"/>
      <c r="Z159" s="24"/>
      <c r="AA159" s="27"/>
      <c r="AB159" s="24"/>
      <c r="AC159" s="27"/>
      <c r="AD159" s="24"/>
      <c r="AE159" s="27"/>
    </row>
    <row r="160" spans="1:31" s="2" customFormat="1">
      <c r="A160"/>
      <c r="B160"/>
      <c r="C160" s="1"/>
      <c r="D160" s="24"/>
      <c r="E160" s="27"/>
      <c r="F160" s="24"/>
      <c r="G160" s="27"/>
      <c r="H160" s="24"/>
      <c r="I160" s="27"/>
      <c r="J160" s="24"/>
      <c r="K160" s="27"/>
      <c r="L160" s="24"/>
      <c r="M160" s="27"/>
      <c r="N160" s="24"/>
      <c r="O160" s="27"/>
      <c r="P160" s="24"/>
      <c r="Q160" s="27"/>
      <c r="R160" s="24"/>
      <c r="S160" s="27"/>
      <c r="T160" s="24"/>
      <c r="U160" s="27"/>
      <c r="V160" s="24"/>
      <c r="W160" s="27"/>
      <c r="X160" s="24"/>
      <c r="Y160" s="27"/>
      <c r="Z160" s="24"/>
      <c r="AA160" s="27"/>
      <c r="AB160" s="24"/>
      <c r="AC160" s="27"/>
      <c r="AD160" s="24"/>
      <c r="AE160" s="27"/>
    </row>
    <row r="161" spans="1:31" s="2" customFormat="1">
      <c r="A161"/>
      <c r="B161"/>
      <c r="C161" s="1"/>
      <c r="D161" s="24"/>
      <c r="E161" s="27"/>
      <c r="F161" s="24"/>
      <c r="G161" s="27"/>
      <c r="H161" s="24"/>
      <c r="I161" s="27"/>
      <c r="J161" s="24"/>
      <c r="K161" s="27"/>
      <c r="L161" s="24"/>
      <c r="M161" s="27"/>
      <c r="N161" s="24"/>
      <c r="O161" s="27"/>
      <c r="P161" s="24"/>
      <c r="Q161" s="27"/>
      <c r="R161" s="24"/>
      <c r="S161" s="27"/>
      <c r="T161" s="24"/>
      <c r="U161" s="27"/>
      <c r="V161" s="24"/>
      <c r="W161" s="27"/>
      <c r="X161" s="24"/>
      <c r="Y161" s="27"/>
      <c r="Z161" s="24"/>
      <c r="AA161" s="27"/>
      <c r="AB161" s="24"/>
      <c r="AC161" s="27"/>
      <c r="AD161" s="24"/>
      <c r="AE161" s="27"/>
    </row>
    <row r="162" spans="1:31" s="2" customFormat="1">
      <c r="A162"/>
      <c r="B162"/>
      <c r="C162" s="1"/>
      <c r="D162" s="24"/>
      <c r="E162" s="27"/>
      <c r="F162" s="24"/>
      <c r="G162" s="27"/>
      <c r="H162" s="24"/>
      <c r="I162" s="27"/>
      <c r="J162" s="24"/>
      <c r="K162" s="27"/>
      <c r="L162" s="24"/>
      <c r="M162" s="27"/>
      <c r="N162" s="24"/>
      <c r="O162" s="27"/>
      <c r="P162" s="24"/>
      <c r="Q162" s="27"/>
      <c r="R162" s="24"/>
      <c r="S162" s="27"/>
      <c r="T162" s="24"/>
      <c r="U162" s="27"/>
      <c r="V162" s="24"/>
      <c r="W162" s="27"/>
      <c r="X162" s="24"/>
      <c r="Y162" s="27"/>
      <c r="Z162" s="24"/>
      <c r="AA162" s="27"/>
      <c r="AB162" s="24"/>
      <c r="AC162" s="27"/>
      <c r="AD162" s="24"/>
      <c r="AE162" s="27"/>
    </row>
    <row r="163" spans="1:31" s="2" customFormat="1">
      <c r="A163"/>
      <c r="B163"/>
      <c r="C163" s="1"/>
      <c r="D163" s="24"/>
      <c r="E163" s="27"/>
      <c r="F163" s="24"/>
      <c r="G163" s="27"/>
      <c r="H163" s="24"/>
      <c r="I163" s="27"/>
      <c r="J163" s="24"/>
      <c r="K163" s="27"/>
      <c r="L163" s="24"/>
      <c r="M163" s="27"/>
      <c r="N163" s="24"/>
      <c r="O163" s="27"/>
      <c r="P163" s="24"/>
      <c r="Q163" s="27"/>
      <c r="R163" s="24"/>
      <c r="S163" s="27"/>
      <c r="T163" s="24"/>
      <c r="U163" s="27"/>
      <c r="V163" s="24"/>
      <c r="W163" s="27"/>
      <c r="X163" s="24"/>
      <c r="Y163" s="27"/>
      <c r="Z163" s="24"/>
      <c r="AA163" s="27"/>
      <c r="AB163" s="24"/>
      <c r="AC163" s="27"/>
      <c r="AD163" s="24"/>
      <c r="AE163" s="27"/>
    </row>
    <row r="164" spans="1:31" s="2" customFormat="1">
      <c r="A164"/>
      <c r="B164"/>
      <c r="C164" s="1"/>
      <c r="D164" s="24"/>
      <c r="E164" s="27"/>
      <c r="F164" s="24"/>
      <c r="G164" s="27"/>
      <c r="H164" s="24"/>
      <c r="I164" s="27"/>
      <c r="J164" s="24"/>
      <c r="K164" s="27"/>
      <c r="L164" s="24"/>
      <c r="M164" s="27"/>
      <c r="N164" s="24"/>
      <c r="O164" s="27"/>
      <c r="P164" s="24"/>
      <c r="Q164" s="27"/>
      <c r="R164" s="24"/>
      <c r="S164" s="27"/>
      <c r="T164" s="24"/>
      <c r="U164" s="27"/>
      <c r="V164" s="24"/>
      <c r="W164" s="27"/>
      <c r="X164" s="24"/>
      <c r="Y164" s="27"/>
      <c r="Z164" s="24"/>
      <c r="AA164" s="27"/>
      <c r="AB164" s="24"/>
      <c r="AC164" s="27"/>
      <c r="AD164" s="24"/>
      <c r="AE164" s="27"/>
    </row>
    <row r="165" spans="1:31" s="2" customFormat="1">
      <c r="A165"/>
      <c r="B165"/>
      <c r="C165" s="1"/>
      <c r="D165" s="24"/>
      <c r="E165" s="27"/>
      <c r="F165" s="24"/>
      <c r="G165" s="27"/>
      <c r="H165" s="24"/>
      <c r="I165" s="27"/>
      <c r="J165" s="24"/>
      <c r="K165" s="27"/>
      <c r="L165" s="24"/>
      <c r="M165" s="27"/>
      <c r="N165" s="24"/>
      <c r="O165" s="27"/>
      <c r="P165" s="24"/>
      <c r="Q165" s="27"/>
      <c r="R165" s="24"/>
      <c r="S165" s="27"/>
      <c r="T165" s="24"/>
      <c r="U165" s="27"/>
      <c r="V165" s="24"/>
      <c r="W165" s="27"/>
      <c r="X165" s="24"/>
      <c r="Y165" s="27"/>
      <c r="Z165" s="24"/>
      <c r="AA165" s="27"/>
      <c r="AB165" s="24"/>
      <c r="AC165" s="27"/>
      <c r="AD165" s="24"/>
      <c r="AE165" s="27"/>
    </row>
    <row r="166" spans="1:31" s="2" customFormat="1">
      <c r="A166"/>
      <c r="B166"/>
      <c r="C166" s="1"/>
      <c r="D166" s="24"/>
      <c r="E166" s="27"/>
      <c r="F166" s="24"/>
      <c r="G166" s="27"/>
      <c r="H166" s="24"/>
      <c r="I166" s="27"/>
      <c r="J166" s="24"/>
      <c r="K166" s="27"/>
      <c r="L166" s="24"/>
      <c r="M166" s="27"/>
      <c r="N166" s="24"/>
      <c r="O166" s="27"/>
      <c r="P166" s="24"/>
      <c r="Q166" s="27"/>
      <c r="R166" s="24"/>
      <c r="S166" s="27"/>
      <c r="T166" s="24"/>
      <c r="U166" s="27"/>
      <c r="V166" s="24"/>
      <c r="W166" s="27"/>
      <c r="X166" s="24"/>
      <c r="Y166" s="27"/>
      <c r="Z166" s="24"/>
      <c r="AA166" s="27"/>
      <c r="AB166" s="24"/>
      <c r="AC166" s="27"/>
      <c r="AD166" s="24"/>
      <c r="AE166" s="27"/>
    </row>
    <row r="167" spans="1:31" s="2" customFormat="1">
      <c r="A167"/>
      <c r="B167"/>
      <c r="C167" s="1"/>
      <c r="D167" s="24"/>
      <c r="E167" s="27"/>
      <c r="F167" s="24"/>
      <c r="G167" s="27"/>
      <c r="H167" s="24"/>
      <c r="I167" s="27"/>
      <c r="J167" s="24"/>
      <c r="K167" s="27"/>
      <c r="L167" s="24"/>
      <c r="M167" s="27"/>
      <c r="N167" s="24"/>
      <c r="O167" s="27"/>
      <c r="P167" s="24"/>
      <c r="Q167" s="27"/>
      <c r="R167" s="24"/>
      <c r="S167" s="27"/>
      <c r="T167" s="24"/>
      <c r="U167" s="27"/>
      <c r="V167" s="24"/>
      <c r="W167" s="27"/>
      <c r="X167" s="24"/>
      <c r="Y167" s="27"/>
      <c r="Z167" s="24"/>
      <c r="AA167" s="27"/>
      <c r="AB167" s="24"/>
      <c r="AC167" s="27"/>
      <c r="AD167" s="24"/>
      <c r="AE167" s="27"/>
    </row>
    <row r="168" spans="1:31" s="2" customFormat="1">
      <c r="A168"/>
      <c r="B168"/>
      <c r="C168" s="1"/>
      <c r="D168" s="24"/>
      <c r="E168" s="27"/>
      <c r="F168" s="24"/>
      <c r="G168" s="27"/>
      <c r="H168" s="24"/>
      <c r="I168" s="27"/>
      <c r="J168" s="24"/>
      <c r="K168" s="27"/>
      <c r="L168" s="24"/>
      <c r="M168" s="27"/>
      <c r="N168" s="24"/>
      <c r="O168" s="27"/>
      <c r="P168" s="24"/>
      <c r="Q168" s="27"/>
      <c r="R168" s="24"/>
      <c r="S168" s="27"/>
      <c r="T168" s="24"/>
      <c r="U168" s="27"/>
      <c r="V168" s="24"/>
      <c r="W168" s="27"/>
      <c r="X168" s="24"/>
      <c r="Y168" s="27"/>
      <c r="Z168" s="24"/>
      <c r="AA168" s="27"/>
      <c r="AB168" s="24"/>
      <c r="AC168" s="27"/>
      <c r="AD168" s="24"/>
      <c r="AE168" s="27"/>
    </row>
    <row r="169" spans="1:31" s="2" customFormat="1">
      <c r="A169"/>
      <c r="B169"/>
      <c r="C169" s="1"/>
      <c r="D169" s="24"/>
      <c r="E169" s="27"/>
      <c r="F169" s="24"/>
      <c r="G169" s="27"/>
      <c r="H169" s="24"/>
      <c r="I169" s="27"/>
      <c r="J169" s="24"/>
      <c r="K169" s="27"/>
      <c r="L169" s="24"/>
      <c r="M169" s="27"/>
      <c r="N169" s="24"/>
      <c r="O169" s="27"/>
      <c r="P169" s="24"/>
      <c r="Q169" s="27"/>
      <c r="R169" s="24"/>
      <c r="S169" s="27"/>
      <c r="T169" s="24"/>
      <c r="U169" s="27"/>
      <c r="V169" s="24"/>
      <c r="W169" s="27"/>
      <c r="X169" s="24"/>
      <c r="Y169" s="27"/>
      <c r="Z169" s="24"/>
      <c r="AA169" s="27"/>
      <c r="AB169" s="24"/>
      <c r="AC169" s="27"/>
      <c r="AD169" s="24"/>
      <c r="AE169" s="27"/>
    </row>
    <row r="170" spans="1:31" s="2" customFormat="1">
      <c r="A170"/>
      <c r="B170"/>
      <c r="C170" s="1"/>
      <c r="D170" s="24"/>
      <c r="E170" s="27"/>
      <c r="F170" s="24"/>
      <c r="G170" s="27"/>
      <c r="H170" s="24"/>
      <c r="I170" s="27"/>
      <c r="J170" s="24"/>
      <c r="K170" s="27"/>
      <c r="L170" s="24"/>
      <c r="M170" s="27"/>
      <c r="N170" s="24"/>
      <c r="O170" s="27"/>
      <c r="P170" s="24"/>
      <c r="Q170" s="27"/>
      <c r="R170" s="24"/>
      <c r="S170" s="27"/>
      <c r="T170" s="24"/>
      <c r="U170" s="27"/>
      <c r="V170" s="24"/>
      <c r="W170" s="27"/>
      <c r="X170" s="24"/>
      <c r="Y170" s="27"/>
      <c r="Z170" s="24"/>
      <c r="AA170" s="27"/>
      <c r="AB170" s="24"/>
      <c r="AC170" s="27"/>
      <c r="AD170" s="24"/>
      <c r="AE170" s="27"/>
    </row>
    <row r="171" spans="1:31" s="2" customFormat="1">
      <c r="A171"/>
      <c r="B171"/>
      <c r="C171" s="1"/>
      <c r="D171" s="24"/>
      <c r="E171" s="27"/>
      <c r="F171" s="24"/>
      <c r="G171" s="27"/>
      <c r="H171" s="24"/>
      <c r="I171" s="27"/>
      <c r="J171" s="24"/>
      <c r="K171" s="27"/>
      <c r="L171" s="24"/>
      <c r="M171" s="27"/>
      <c r="N171" s="24"/>
      <c r="O171" s="27"/>
      <c r="P171" s="24"/>
      <c r="Q171" s="27"/>
      <c r="R171" s="24"/>
      <c r="S171" s="27"/>
      <c r="T171" s="24"/>
      <c r="U171" s="27"/>
      <c r="V171" s="24"/>
      <c r="W171" s="27"/>
      <c r="X171" s="24"/>
      <c r="Y171" s="27"/>
      <c r="Z171" s="24"/>
      <c r="AA171" s="27"/>
      <c r="AB171" s="24"/>
      <c r="AC171" s="27"/>
      <c r="AD171" s="24"/>
      <c r="AE171" s="27"/>
    </row>
    <row r="172" spans="1:31" s="2" customFormat="1">
      <c r="A172"/>
      <c r="B172"/>
      <c r="C172" s="1"/>
      <c r="D172" s="24"/>
      <c r="E172" s="27"/>
      <c r="F172" s="24"/>
      <c r="G172" s="27"/>
      <c r="H172" s="24"/>
      <c r="I172" s="27"/>
      <c r="J172" s="24"/>
      <c r="K172" s="27"/>
      <c r="L172" s="24"/>
      <c r="M172" s="27"/>
      <c r="N172" s="24"/>
      <c r="O172" s="27"/>
      <c r="P172" s="24"/>
      <c r="Q172" s="27"/>
      <c r="R172" s="24"/>
      <c r="S172" s="27"/>
      <c r="T172" s="24"/>
      <c r="U172" s="27"/>
      <c r="V172" s="24"/>
      <c r="W172" s="27"/>
      <c r="X172" s="24"/>
      <c r="Y172" s="27"/>
      <c r="Z172" s="24"/>
      <c r="AA172" s="27"/>
      <c r="AB172" s="24"/>
      <c r="AC172" s="27"/>
      <c r="AD172" s="24"/>
      <c r="AE172" s="27"/>
    </row>
    <row r="173" spans="1:31" s="2" customFormat="1">
      <c r="A173"/>
      <c r="B173"/>
      <c r="C173" s="1"/>
      <c r="D173" s="24"/>
      <c r="E173" s="27"/>
      <c r="F173" s="24"/>
      <c r="G173" s="27"/>
      <c r="H173" s="24"/>
      <c r="I173" s="27"/>
      <c r="J173" s="24"/>
      <c r="K173" s="27"/>
      <c r="L173" s="24"/>
      <c r="M173" s="27"/>
      <c r="N173" s="24"/>
      <c r="O173" s="27"/>
      <c r="P173" s="24"/>
      <c r="Q173" s="27"/>
      <c r="R173" s="24"/>
      <c r="S173" s="27"/>
      <c r="T173" s="24"/>
      <c r="U173" s="27"/>
      <c r="V173" s="24"/>
      <c r="W173" s="27"/>
      <c r="X173" s="24"/>
      <c r="Y173" s="27"/>
      <c r="Z173" s="24"/>
      <c r="AA173" s="27"/>
      <c r="AB173" s="24"/>
      <c r="AC173" s="27"/>
      <c r="AD173" s="24"/>
      <c r="AE173" s="27"/>
    </row>
    <row r="174" spans="1:31" s="2" customFormat="1">
      <c r="A174"/>
      <c r="B174"/>
      <c r="C174" s="1"/>
      <c r="D174" s="24"/>
      <c r="E174" s="27"/>
      <c r="F174" s="24"/>
      <c r="G174" s="27"/>
      <c r="H174" s="24"/>
      <c r="I174" s="27"/>
      <c r="J174" s="24"/>
      <c r="K174" s="27"/>
      <c r="L174" s="24"/>
      <c r="M174" s="27"/>
      <c r="N174" s="24"/>
      <c r="O174" s="27"/>
      <c r="P174" s="24"/>
      <c r="Q174" s="27"/>
      <c r="R174" s="24"/>
      <c r="S174" s="27"/>
      <c r="T174" s="24"/>
      <c r="U174" s="27"/>
      <c r="V174" s="24"/>
      <c r="W174" s="27"/>
      <c r="X174" s="24"/>
      <c r="Y174" s="27"/>
      <c r="Z174" s="24"/>
      <c r="AA174" s="27"/>
      <c r="AB174" s="24"/>
      <c r="AC174" s="27"/>
      <c r="AD174" s="24"/>
      <c r="AE174" s="27"/>
    </row>
    <row r="175" spans="1:31" s="2" customFormat="1">
      <c r="A175"/>
      <c r="B175"/>
      <c r="C175" s="1"/>
      <c r="D175" s="24"/>
      <c r="E175" s="27"/>
      <c r="F175" s="24"/>
      <c r="G175" s="27"/>
      <c r="H175" s="24"/>
      <c r="I175" s="27"/>
      <c r="J175" s="24"/>
      <c r="K175" s="27"/>
      <c r="L175" s="24"/>
      <c r="M175" s="27"/>
      <c r="N175" s="24"/>
      <c r="O175" s="27"/>
      <c r="P175" s="24"/>
      <c r="Q175" s="27"/>
      <c r="R175" s="24"/>
      <c r="S175" s="27"/>
      <c r="T175" s="24"/>
      <c r="U175" s="27"/>
      <c r="V175" s="24"/>
      <c r="W175" s="27"/>
      <c r="X175" s="24"/>
      <c r="Y175" s="27"/>
      <c r="Z175" s="24"/>
      <c r="AA175" s="27"/>
      <c r="AB175" s="24"/>
      <c r="AC175" s="27"/>
      <c r="AD175" s="24"/>
      <c r="AE175" s="27"/>
    </row>
    <row r="176" spans="1:31" s="2" customFormat="1">
      <c r="A176"/>
      <c r="B176"/>
      <c r="C176" s="1"/>
      <c r="D176" s="24"/>
      <c r="E176" s="27"/>
      <c r="F176" s="24"/>
      <c r="G176" s="27"/>
      <c r="H176" s="24"/>
      <c r="I176" s="27"/>
      <c r="J176" s="24"/>
      <c r="K176" s="27"/>
      <c r="L176" s="24"/>
      <c r="M176" s="27"/>
      <c r="N176" s="24"/>
      <c r="O176" s="27"/>
      <c r="P176" s="24"/>
      <c r="Q176" s="27"/>
      <c r="R176" s="24"/>
      <c r="S176" s="27"/>
      <c r="T176" s="24"/>
      <c r="U176" s="27"/>
      <c r="V176" s="24"/>
      <c r="W176" s="27"/>
      <c r="X176" s="24"/>
      <c r="Y176" s="27"/>
      <c r="Z176" s="24"/>
      <c r="AA176" s="27"/>
      <c r="AB176" s="24"/>
      <c r="AC176" s="27"/>
      <c r="AD176" s="24"/>
      <c r="AE176" s="27"/>
    </row>
    <row r="177" spans="1:31" s="2" customFormat="1">
      <c r="A177"/>
      <c r="B177"/>
      <c r="C177" s="1"/>
      <c r="D177" s="24"/>
      <c r="E177" s="27"/>
      <c r="F177" s="24"/>
      <c r="G177" s="27"/>
      <c r="H177" s="24"/>
      <c r="I177" s="27"/>
      <c r="J177" s="24"/>
      <c r="K177" s="27"/>
      <c r="L177" s="24"/>
      <c r="M177" s="27"/>
      <c r="N177" s="24"/>
      <c r="O177" s="27"/>
      <c r="P177" s="24"/>
      <c r="Q177" s="27"/>
      <c r="R177" s="24"/>
      <c r="S177" s="27"/>
      <c r="T177" s="24"/>
      <c r="U177" s="27"/>
      <c r="V177" s="24"/>
      <c r="W177" s="27"/>
      <c r="X177" s="24"/>
      <c r="Y177" s="27"/>
      <c r="Z177" s="24"/>
      <c r="AA177" s="27"/>
      <c r="AB177" s="24"/>
      <c r="AC177" s="27"/>
      <c r="AD177" s="24"/>
      <c r="AE177" s="27"/>
    </row>
    <row r="178" spans="1:31" s="2" customFormat="1">
      <c r="A178"/>
      <c r="B178"/>
      <c r="C178" s="1"/>
      <c r="D178" s="24"/>
      <c r="E178" s="27"/>
      <c r="F178" s="24"/>
      <c r="G178" s="27"/>
      <c r="H178" s="24"/>
      <c r="I178" s="27"/>
      <c r="J178" s="24"/>
      <c r="K178" s="27"/>
      <c r="L178" s="24"/>
      <c r="M178" s="27"/>
      <c r="N178" s="24"/>
      <c r="O178" s="27"/>
      <c r="P178" s="24"/>
      <c r="Q178" s="27"/>
      <c r="R178" s="24"/>
      <c r="S178" s="27"/>
      <c r="T178" s="24"/>
      <c r="U178" s="27"/>
      <c r="V178" s="24"/>
      <c r="W178" s="27"/>
      <c r="X178" s="24"/>
      <c r="Y178" s="27"/>
      <c r="Z178" s="24"/>
      <c r="AA178" s="27"/>
      <c r="AB178" s="24"/>
      <c r="AC178" s="27"/>
      <c r="AD178" s="24"/>
      <c r="AE178" s="27"/>
    </row>
    <row r="179" spans="1:31" s="2" customFormat="1">
      <c r="A179"/>
      <c r="B179"/>
      <c r="C179" s="1"/>
      <c r="D179" s="24"/>
      <c r="E179" s="27"/>
      <c r="F179" s="24"/>
      <c r="G179" s="27"/>
      <c r="H179" s="24"/>
      <c r="I179" s="27"/>
      <c r="J179" s="24"/>
      <c r="K179" s="27"/>
      <c r="L179" s="24"/>
      <c r="M179" s="27"/>
      <c r="N179" s="24"/>
      <c r="O179" s="27"/>
      <c r="P179" s="24"/>
      <c r="Q179" s="27"/>
      <c r="R179" s="24"/>
      <c r="S179" s="27"/>
      <c r="T179" s="24"/>
      <c r="U179" s="27"/>
      <c r="V179" s="24"/>
      <c r="W179" s="27"/>
      <c r="X179" s="24"/>
      <c r="Y179" s="27"/>
      <c r="Z179" s="24"/>
      <c r="AA179" s="27"/>
      <c r="AB179" s="24"/>
      <c r="AC179" s="27"/>
      <c r="AD179" s="24"/>
      <c r="AE179" s="27"/>
    </row>
    <row r="180" spans="1:31" s="2" customFormat="1">
      <c r="A180"/>
      <c r="B180"/>
      <c r="C180" s="1"/>
      <c r="D180" s="24"/>
      <c r="E180" s="27"/>
      <c r="F180" s="24"/>
      <c r="G180" s="27"/>
      <c r="H180" s="24"/>
      <c r="I180" s="27"/>
      <c r="J180" s="24"/>
      <c r="K180" s="27"/>
      <c r="L180" s="24"/>
      <c r="M180" s="27"/>
      <c r="N180" s="24"/>
      <c r="O180" s="27"/>
      <c r="P180" s="24"/>
      <c r="Q180" s="27"/>
      <c r="R180" s="24"/>
      <c r="S180" s="27"/>
      <c r="T180" s="24"/>
      <c r="U180" s="27"/>
      <c r="V180" s="24"/>
      <c r="W180" s="27"/>
      <c r="X180" s="24"/>
      <c r="Y180" s="27"/>
      <c r="Z180" s="24"/>
      <c r="AA180" s="27"/>
      <c r="AB180" s="24"/>
      <c r="AC180" s="27"/>
      <c r="AD180" s="24"/>
      <c r="AE180" s="27"/>
    </row>
    <row r="181" spans="1:31" s="2" customFormat="1">
      <c r="A181"/>
      <c r="B181"/>
      <c r="C181" s="1"/>
      <c r="D181" s="24"/>
      <c r="E181" s="27"/>
      <c r="F181" s="24"/>
      <c r="G181" s="27"/>
      <c r="H181" s="24"/>
      <c r="I181" s="27"/>
      <c r="J181" s="24"/>
      <c r="K181" s="27"/>
      <c r="L181" s="24"/>
      <c r="M181" s="27"/>
      <c r="N181" s="24"/>
      <c r="O181" s="27"/>
      <c r="P181" s="24"/>
      <c r="Q181" s="27"/>
      <c r="R181" s="24"/>
      <c r="S181" s="27"/>
      <c r="T181" s="24"/>
      <c r="U181" s="27"/>
      <c r="V181" s="24"/>
      <c r="W181" s="27"/>
      <c r="X181" s="24"/>
      <c r="Y181" s="27"/>
      <c r="Z181" s="24"/>
      <c r="AA181" s="27"/>
      <c r="AB181" s="24"/>
      <c r="AC181" s="27"/>
      <c r="AD181" s="24"/>
      <c r="AE181" s="27"/>
    </row>
    <row r="182" spans="1:31" s="2" customFormat="1">
      <c r="A182"/>
      <c r="B182"/>
      <c r="C182" s="1"/>
      <c r="D182" s="24"/>
      <c r="E182" s="27"/>
      <c r="F182" s="24"/>
      <c r="G182" s="27"/>
      <c r="H182" s="24"/>
      <c r="I182" s="27"/>
      <c r="J182" s="24"/>
      <c r="K182" s="27"/>
      <c r="L182" s="24"/>
      <c r="M182" s="27"/>
      <c r="N182" s="24"/>
      <c r="O182" s="27"/>
      <c r="P182" s="24"/>
      <c r="Q182" s="27"/>
      <c r="R182" s="24"/>
      <c r="S182" s="27"/>
      <c r="T182" s="24"/>
      <c r="U182" s="27"/>
      <c r="V182" s="24"/>
      <c r="W182" s="27"/>
      <c r="X182" s="24"/>
      <c r="Y182" s="27"/>
      <c r="Z182" s="24"/>
      <c r="AA182" s="27"/>
      <c r="AB182" s="24"/>
      <c r="AC182" s="27"/>
      <c r="AD182" s="24"/>
      <c r="AE182" s="27"/>
    </row>
    <row r="183" spans="1:31" s="2" customFormat="1">
      <c r="A183"/>
      <c r="B183"/>
      <c r="C183" s="1"/>
      <c r="D183" s="24"/>
      <c r="E183" s="27"/>
      <c r="F183" s="24"/>
      <c r="G183" s="27"/>
      <c r="H183" s="24"/>
      <c r="I183" s="27"/>
      <c r="J183" s="24"/>
      <c r="K183" s="27"/>
      <c r="L183" s="24"/>
      <c r="M183" s="27"/>
      <c r="N183" s="24"/>
      <c r="O183" s="27"/>
      <c r="P183" s="24"/>
      <c r="Q183" s="27"/>
      <c r="R183" s="24"/>
      <c r="S183" s="27"/>
      <c r="T183" s="24"/>
      <c r="U183" s="27"/>
      <c r="V183" s="24"/>
      <c r="W183" s="27"/>
      <c r="X183" s="24"/>
      <c r="Y183" s="27"/>
      <c r="Z183" s="24"/>
      <c r="AA183" s="27"/>
      <c r="AB183" s="24"/>
      <c r="AC183" s="27"/>
      <c r="AD183" s="24"/>
      <c r="AE183" s="27"/>
    </row>
    <row r="184" spans="1:31" s="2" customFormat="1">
      <c r="A184"/>
      <c r="B184"/>
      <c r="C184" s="1"/>
      <c r="D184" s="24"/>
      <c r="E184" s="27"/>
      <c r="F184" s="24"/>
      <c r="G184" s="27"/>
      <c r="H184" s="24"/>
      <c r="I184" s="27"/>
      <c r="J184" s="24"/>
      <c r="K184" s="27"/>
      <c r="L184" s="24"/>
      <c r="M184" s="27"/>
      <c r="N184" s="24"/>
      <c r="O184" s="27"/>
      <c r="P184" s="24"/>
      <c r="Q184" s="27"/>
      <c r="R184" s="24"/>
      <c r="S184" s="27"/>
      <c r="T184" s="24"/>
      <c r="U184" s="27"/>
      <c r="V184" s="24"/>
      <c r="W184" s="27"/>
      <c r="X184" s="24"/>
      <c r="Y184" s="27"/>
      <c r="Z184" s="24"/>
      <c r="AA184" s="27"/>
      <c r="AB184" s="24"/>
      <c r="AC184" s="27"/>
      <c r="AD184" s="24"/>
      <c r="AE184" s="27"/>
    </row>
    <row r="185" spans="1:31" s="2" customFormat="1">
      <c r="A185"/>
      <c r="B185"/>
      <c r="C185" s="1"/>
      <c r="D185" s="24"/>
      <c r="E185" s="27"/>
      <c r="F185" s="24"/>
      <c r="G185" s="27"/>
      <c r="H185" s="24"/>
      <c r="I185" s="27"/>
      <c r="J185" s="24"/>
      <c r="K185" s="27"/>
      <c r="L185" s="24"/>
      <c r="M185" s="27"/>
      <c r="N185" s="24"/>
      <c r="O185" s="27"/>
      <c r="P185" s="24"/>
      <c r="Q185" s="27"/>
      <c r="R185" s="24"/>
      <c r="S185" s="27"/>
      <c r="T185" s="24"/>
      <c r="U185" s="27"/>
      <c r="V185" s="24"/>
      <c r="W185" s="27"/>
      <c r="X185" s="24"/>
      <c r="Y185" s="27"/>
      <c r="Z185" s="24"/>
      <c r="AA185" s="27"/>
      <c r="AB185" s="24"/>
      <c r="AC185" s="27"/>
      <c r="AD185" s="24"/>
      <c r="AE185" s="27"/>
    </row>
    <row r="186" spans="1:31" s="2" customFormat="1">
      <c r="A186"/>
      <c r="B186"/>
      <c r="C186" s="1"/>
      <c r="D186" s="24"/>
      <c r="E186" s="27"/>
      <c r="F186" s="24"/>
      <c r="G186" s="27"/>
      <c r="H186" s="24"/>
      <c r="I186" s="27"/>
      <c r="J186" s="24"/>
      <c r="K186" s="27"/>
      <c r="L186" s="24"/>
      <c r="M186" s="27"/>
      <c r="N186" s="24"/>
      <c r="O186" s="27"/>
      <c r="P186" s="24"/>
      <c r="Q186" s="27"/>
      <c r="R186" s="24"/>
      <c r="S186" s="27"/>
      <c r="T186" s="24"/>
      <c r="U186" s="27"/>
      <c r="V186" s="24"/>
      <c r="W186" s="27"/>
      <c r="X186" s="24"/>
      <c r="Y186" s="27"/>
      <c r="Z186" s="24"/>
      <c r="AA186" s="27"/>
      <c r="AB186" s="24"/>
      <c r="AC186" s="27"/>
      <c r="AD186" s="24"/>
      <c r="AE186" s="27"/>
    </row>
    <row r="187" spans="1:31" s="2" customFormat="1">
      <c r="A187"/>
      <c r="B187"/>
      <c r="C187" s="1"/>
      <c r="D187" s="24"/>
      <c r="E187" s="27"/>
      <c r="F187" s="24"/>
      <c r="G187" s="27"/>
      <c r="H187" s="24"/>
      <c r="I187" s="27"/>
      <c r="J187" s="24"/>
      <c r="K187" s="27"/>
      <c r="L187" s="24"/>
      <c r="M187" s="27"/>
      <c r="N187" s="24"/>
      <c r="O187" s="27"/>
      <c r="P187" s="24"/>
      <c r="Q187" s="27"/>
      <c r="R187" s="24"/>
      <c r="S187" s="27"/>
      <c r="T187" s="24"/>
      <c r="U187" s="27"/>
      <c r="V187" s="24"/>
      <c r="W187" s="27"/>
      <c r="X187" s="24"/>
      <c r="Y187" s="27"/>
      <c r="Z187" s="24"/>
      <c r="AA187" s="27"/>
      <c r="AB187" s="24"/>
      <c r="AC187" s="27"/>
      <c r="AD187" s="24"/>
      <c r="AE187" s="27"/>
    </row>
    <row r="188" spans="1:31" s="2" customFormat="1">
      <c r="A188"/>
      <c r="B188"/>
      <c r="C188" s="1"/>
      <c r="D188" s="24"/>
      <c r="E188" s="27"/>
      <c r="F188" s="24"/>
      <c r="G188" s="27"/>
      <c r="H188" s="24"/>
      <c r="I188" s="27"/>
      <c r="J188" s="24"/>
      <c r="K188" s="27"/>
      <c r="L188" s="24"/>
      <c r="M188" s="27"/>
      <c r="N188" s="24"/>
      <c r="O188" s="27"/>
      <c r="P188" s="24"/>
      <c r="Q188" s="27"/>
      <c r="R188" s="24"/>
      <c r="S188" s="27"/>
      <c r="T188" s="24"/>
      <c r="U188" s="27"/>
      <c r="V188" s="24"/>
      <c r="W188" s="27"/>
      <c r="X188" s="24"/>
      <c r="Y188" s="27"/>
      <c r="Z188" s="24"/>
      <c r="AA188" s="27"/>
      <c r="AB188" s="24"/>
      <c r="AC188" s="27"/>
      <c r="AD188" s="24"/>
      <c r="AE188" s="27"/>
    </row>
    <row r="189" spans="1:31" s="2" customFormat="1">
      <c r="A189"/>
      <c r="B189"/>
      <c r="C189" s="1"/>
      <c r="D189" s="24"/>
      <c r="E189" s="27"/>
      <c r="F189" s="24"/>
      <c r="G189" s="27"/>
      <c r="H189" s="24"/>
      <c r="I189" s="27"/>
      <c r="J189" s="24"/>
      <c r="K189" s="27"/>
      <c r="L189" s="24"/>
      <c r="M189" s="27"/>
      <c r="N189" s="24"/>
      <c r="O189" s="27"/>
      <c r="P189" s="24"/>
      <c r="Q189" s="27"/>
      <c r="R189" s="24"/>
      <c r="S189" s="27"/>
      <c r="T189" s="24"/>
      <c r="U189" s="27"/>
      <c r="V189" s="24"/>
      <c r="W189" s="27"/>
      <c r="X189" s="24"/>
      <c r="Y189" s="27"/>
      <c r="Z189" s="24"/>
      <c r="AA189" s="27"/>
      <c r="AB189" s="24"/>
      <c r="AC189" s="27"/>
      <c r="AD189" s="24"/>
      <c r="AE189" s="27"/>
    </row>
    <row r="190" spans="1:31" s="2" customFormat="1">
      <c r="A190"/>
      <c r="B190"/>
      <c r="C190" s="1"/>
      <c r="D190" s="24"/>
      <c r="E190" s="27"/>
      <c r="F190" s="24"/>
      <c r="G190" s="27"/>
      <c r="H190" s="24"/>
      <c r="I190" s="27"/>
      <c r="J190" s="24"/>
      <c r="K190" s="27"/>
      <c r="L190" s="24"/>
      <c r="M190" s="27"/>
      <c r="N190" s="24"/>
      <c r="O190" s="27"/>
      <c r="P190" s="24"/>
      <c r="Q190" s="27"/>
      <c r="R190" s="24"/>
      <c r="S190" s="27"/>
      <c r="T190" s="24"/>
      <c r="U190" s="27"/>
      <c r="V190" s="24"/>
      <c r="W190" s="27"/>
      <c r="X190" s="24"/>
      <c r="Y190" s="27"/>
      <c r="Z190" s="24"/>
      <c r="AA190" s="27"/>
      <c r="AB190" s="24"/>
      <c r="AC190" s="27"/>
      <c r="AD190" s="24"/>
      <c r="AE190" s="27"/>
    </row>
    <row r="191" spans="1:31" s="2" customFormat="1">
      <c r="A191"/>
      <c r="B191"/>
      <c r="C191" s="1"/>
      <c r="D191" s="24"/>
      <c r="E191" s="27"/>
      <c r="F191" s="24"/>
      <c r="G191" s="27"/>
      <c r="H191" s="24"/>
      <c r="I191" s="27"/>
      <c r="J191" s="24"/>
      <c r="K191" s="27"/>
      <c r="L191" s="24"/>
      <c r="M191" s="27"/>
      <c r="N191" s="24"/>
      <c r="O191" s="27"/>
      <c r="P191" s="24"/>
      <c r="Q191" s="27"/>
      <c r="R191" s="24"/>
      <c r="S191" s="27"/>
      <c r="T191" s="24"/>
      <c r="U191" s="27"/>
      <c r="V191" s="24"/>
      <c r="W191" s="27"/>
      <c r="X191" s="24"/>
      <c r="Y191" s="27"/>
      <c r="Z191" s="24"/>
      <c r="AA191" s="27"/>
      <c r="AB191" s="24"/>
      <c r="AC191" s="27"/>
      <c r="AD191" s="24"/>
      <c r="AE191" s="27"/>
    </row>
    <row r="192" spans="1:31" s="2" customFormat="1">
      <c r="A192"/>
      <c r="B192"/>
      <c r="C192" s="1"/>
      <c r="D192" s="24"/>
      <c r="E192" s="27"/>
      <c r="F192" s="24"/>
      <c r="G192" s="27"/>
      <c r="H192" s="24"/>
      <c r="I192" s="27"/>
      <c r="J192" s="24"/>
      <c r="K192" s="27"/>
      <c r="L192" s="24"/>
      <c r="M192" s="27"/>
      <c r="N192" s="24"/>
      <c r="O192" s="27"/>
      <c r="P192" s="24"/>
      <c r="Q192" s="27"/>
      <c r="R192" s="24"/>
      <c r="S192" s="27"/>
      <c r="T192" s="24"/>
      <c r="U192" s="27"/>
      <c r="V192" s="24"/>
      <c r="W192" s="27"/>
      <c r="X192" s="24"/>
      <c r="Y192" s="27"/>
      <c r="Z192" s="24"/>
      <c r="AA192" s="27"/>
      <c r="AB192" s="24"/>
      <c r="AC192" s="27"/>
      <c r="AD192" s="24"/>
      <c r="AE192" s="27"/>
    </row>
    <row r="193" spans="1:31" s="2" customFormat="1">
      <c r="A193"/>
      <c r="B193"/>
      <c r="C193" s="1"/>
      <c r="D193" s="24"/>
      <c r="E193" s="27"/>
      <c r="F193" s="24"/>
      <c r="G193" s="27"/>
      <c r="H193" s="24"/>
      <c r="I193" s="27"/>
      <c r="J193" s="24"/>
      <c r="K193" s="27"/>
      <c r="L193" s="24"/>
      <c r="M193" s="27"/>
      <c r="N193" s="24"/>
      <c r="O193" s="27"/>
      <c r="P193" s="24"/>
      <c r="Q193" s="27"/>
      <c r="R193" s="24"/>
      <c r="S193" s="27"/>
      <c r="T193" s="24"/>
      <c r="U193" s="27"/>
      <c r="V193" s="24"/>
      <c r="W193" s="27"/>
      <c r="X193" s="24"/>
      <c r="Y193" s="27"/>
      <c r="Z193" s="24"/>
      <c r="AA193" s="27"/>
      <c r="AB193" s="24"/>
      <c r="AC193" s="27"/>
      <c r="AD193" s="24"/>
      <c r="AE193" s="27"/>
    </row>
    <row r="194" spans="1:31" s="2" customFormat="1">
      <c r="A194"/>
      <c r="B194"/>
      <c r="C194" s="1"/>
      <c r="D194" s="24"/>
      <c r="E194" s="27"/>
      <c r="F194" s="24"/>
      <c r="G194" s="27"/>
      <c r="H194" s="24"/>
      <c r="I194" s="27"/>
      <c r="J194" s="24"/>
      <c r="K194" s="27"/>
      <c r="L194" s="24"/>
      <c r="M194" s="27"/>
      <c r="N194" s="24"/>
      <c r="O194" s="27"/>
      <c r="P194" s="24"/>
      <c r="Q194" s="27"/>
      <c r="R194" s="24"/>
      <c r="S194" s="27"/>
      <c r="T194" s="24"/>
      <c r="U194" s="27"/>
      <c r="V194" s="24"/>
      <c r="W194" s="27"/>
      <c r="X194" s="24"/>
      <c r="Y194" s="27"/>
      <c r="Z194" s="24"/>
      <c r="AA194" s="27"/>
      <c r="AB194" s="24"/>
      <c r="AC194" s="27"/>
      <c r="AD194" s="24"/>
      <c r="AE194" s="27"/>
    </row>
    <row r="195" spans="1:31" s="2" customFormat="1">
      <c r="A195"/>
      <c r="B195"/>
      <c r="C195" s="1"/>
      <c r="D195" s="24"/>
      <c r="E195" s="27"/>
      <c r="F195" s="24"/>
      <c r="G195" s="27"/>
      <c r="H195" s="24"/>
      <c r="I195" s="27"/>
      <c r="J195" s="24"/>
      <c r="K195" s="27"/>
      <c r="L195" s="24"/>
      <c r="M195" s="27"/>
      <c r="N195" s="24"/>
      <c r="O195" s="27"/>
      <c r="P195" s="24"/>
      <c r="Q195" s="27"/>
      <c r="R195" s="24"/>
      <c r="S195" s="27"/>
      <c r="T195" s="24"/>
      <c r="U195" s="27"/>
      <c r="V195" s="24"/>
      <c r="W195" s="27"/>
      <c r="X195" s="24"/>
      <c r="Y195" s="27"/>
      <c r="Z195" s="24"/>
      <c r="AA195" s="27"/>
      <c r="AB195" s="24"/>
      <c r="AC195" s="27"/>
      <c r="AD195" s="24"/>
      <c r="AE195" s="27"/>
    </row>
    <row r="196" spans="1:31" s="2" customFormat="1">
      <c r="A196"/>
      <c r="B196"/>
      <c r="C196" s="1"/>
      <c r="D196" s="24"/>
      <c r="E196" s="27"/>
      <c r="F196" s="24"/>
      <c r="G196" s="27"/>
      <c r="H196" s="24"/>
      <c r="I196" s="27"/>
      <c r="J196" s="24"/>
      <c r="K196" s="27"/>
      <c r="L196" s="24"/>
      <c r="M196" s="27"/>
      <c r="N196" s="24"/>
      <c r="O196" s="27"/>
      <c r="P196" s="24"/>
      <c r="Q196" s="27"/>
      <c r="R196" s="24"/>
      <c r="S196" s="27"/>
      <c r="T196" s="24"/>
      <c r="U196" s="27"/>
      <c r="V196" s="24"/>
      <c r="W196" s="27"/>
      <c r="X196" s="24"/>
      <c r="Y196" s="27"/>
      <c r="Z196" s="24"/>
      <c r="AA196" s="27"/>
      <c r="AB196" s="24"/>
      <c r="AC196" s="27"/>
      <c r="AD196" s="24"/>
      <c r="AE196" s="27"/>
    </row>
    <row r="197" spans="1:31" s="2" customFormat="1">
      <c r="A197"/>
      <c r="B197"/>
      <c r="C197" s="1"/>
      <c r="D197" s="24"/>
      <c r="E197" s="27"/>
      <c r="F197" s="24"/>
      <c r="G197" s="27"/>
      <c r="H197" s="24"/>
      <c r="I197" s="27"/>
      <c r="J197" s="24"/>
      <c r="K197" s="27"/>
      <c r="L197" s="24"/>
      <c r="M197" s="27"/>
      <c r="N197" s="24"/>
      <c r="O197" s="27"/>
      <c r="P197" s="24"/>
      <c r="Q197" s="27"/>
      <c r="R197" s="24"/>
      <c r="S197" s="27"/>
      <c r="T197" s="24"/>
      <c r="U197" s="27"/>
      <c r="V197" s="24"/>
      <c r="W197" s="27"/>
      <c r="X197" s="24"/>
      <c r="Y197" s="27"/>
      <c r="Z197" s="24"/>
      <c r="AA197" s="27"/>
      <c r="AB197" s="24"/>
      <c r="AC197" s="27"/>
      <c r="AD197" s="24"/>
      <c r="AE197" s="27"/>
    </row>
    <row r="198" spans="1:31" s="2" customFormat="1">
      <c r="A198"/>
      <c r="B198"/>
      <c r="C198" s="1"/>
      <c r="D198" s="24"/>
      <c r="E198" s="27"/>
      <c r="F198" s="24"/>
      <c r="G198" s="27"/>
      <c r="H198" s="24"/>
      <c r="I198" s="27"/>
      <c r="J198" s="24"/>
      <c r="K198" s="27"/>
      <c r="L198" s="24"/>
      <c r="M198" s="27"/>
      <c r="N198" s="24"/>
      <c r="O198" s="27"/>
      <c r="P198" s="24"/>
      <c r="Q198" s="27"/>
      <c r="R198" s="24"/>
      <c r="S198" s="27"/>
      <c r="T198" s="24"/>
      <c r="U198" s="27"/>
      <c r="V198" s="24"/>
      <c r="W198" s="27"/>
      <c r="X198" s="24"/>
      <c r="Y198" s="27"/>
      <c r="Z198" s="24"/>
      <c r="AA198" s="27"/>
      <c r="AB198" s="24"/>
      <c r="AC198" s="27"/>
      <c r="AD198" s="24"/>
      <c r="AE198" s="27"/>
    </row>
    <row r="199" spans="1:31" s="2" customFormat="1">
      <c r="A199"/>
      <c r="B199"/>
      <c r="C199" s="1"/>
      <c r="D199" s="24"/>
      <c r="E199" s="27"/>
      <c r="F199" s="24"/>
      <c r="G199" s="27"/>
      <c r="H199" s="24"/>
      <c r="I199" s="27"/>
      <c r="J199" s="24"/>
      <c r="K199" s="27"/>
      <c r="L199" s="24"/>
      <c r="M199" s="27"/>
      <c r="N199" s="24"/>
      <c r="O199" s="27"/>
      <c r="P199" s="24"/>
      <c r="Q199" s="27"/>
      <c r="R199" s="24"/>
      <c r="S199" s="27"/>
      <c r="T199" s="24"/>
      <c r="U199" s="27"/>
      <c r="V199" s="24"/>
      <c r="W199" s="27"/>
      <c r="X199" s="24"/>
      <c r="Y199" s="27"/>
      <c r="Z199" s="24"/>
      <c r="AA199" s="27"/>
      <c r="AB199" s="24"/>
      <c r="AC199" s="27"/>
      <c r="AD199" s="24"/>
      <c r="AE199" s="27"/>
    </row>
    <row r="200" spans="1:31" s="2" customFormat="1">
      <c r="A200"/>
      <c r="B200"/>
      <c r="C200" s="1"/>
      <c r="D200" s="24"/>
      <c r="E200" s="27"/>
      <c r="F200" s="24"/>
      <c r="G200" s="27"/>
      <c r="H200" s="24"/>
      <c r="I200" s="27"/>
      <c r="J200" s="24"/>
      <c r="K200" s="27"/>
      <c r="L200" s="24"/>
      <c r="M200" s="27"/>
      <c r="N200" s="24"/>
      <c r="O200" s="27"/>
      <c r="P200" s="24"/>
      <c r="Q200" s="27"/>
      <c r="R200" s="24"/>
      <c r="S200" s="27"/>
      <c r="T200" s="24"/>
      <c r="U200" s="27"/>
      <c r="V200" s="24"/>
      <c r="W200" s="27"/>
      <c r="X200" s="24"/>
      <c r="Y200" s="27"/>
      <c r="Z200" s="24"/>
      <c r="AA200" s="27"/>
      <c r="AB200" s="24"/>
      <c r="AC200" s="27"/>
      <c r="AD200" s="24"/>
      <c r="AE200" s="27"/>
    </row>
    <row r="201" spans="1:31" s="2" customFormat="1">
      <c r="A201"/>
      <c r="B201"/>
      <c r="C201" s="1"/>
      <c r="D201" s="24"/>
      <c r="E201" s="27"/>
      <c r="F201" s="24"/>
      <c r="G201" s="27"/>
      <c r="H201" s="24"/>
      <c r="I201" s="27"/>
      <c r="J201" s="24"/>
      <c r="K201" s="27"/>
      <c r="L201" s="24"/>
      <c r="M201" s="27"/>
      <c r="N201" s="24"/>
      <c r="O201" s="27"/>
      <c r="P201" s="24"/>
      <c r="Q201" s="27"/>
      <c r="R201" s="24"/>
      <c r="S201" s="27"/>
      <c r="T201" s="24"/>
      <c r="U201" s="27"/>
      <c r="V201" s="24"/>
      <c r="W201" s="27"/>
      <c r="X201" s="24"/>
      <c r="Y201" s="27"/>
      <c r="Z201" s="24"/>
      <c r="AA201" s="27"/>
      <c r="AB201" s="24"/>
      <c r="AC201" s="27"/>
      <c r="AD201" s="24"/>
      <c r="AE201" s="27"/>
    </row>
    <row r="202" spans="1:31" s="2" customFormat="1">
      <c r="A202"/>
      <c r="B202"/>
      <c r="C202" s="1"/>
      <c r="D202" s="24"/>
      <c r="E202" s="27"/>
      <c r="F202" s="24"/>
      <c r="G202" s="27"/>
      <c r="H202" s="24"/>
      <c r="I202" s="27"/>
      <c r="J202" s="24"/>
      <c r="K202" s="27"/>
      <c r="L202" s="24"/>
      <c r="M202" s="27"/>
      <c r="N202" s="24"/>
      <c r="O202" s="27"/>
      <c r="P202" s="24"/>
      <c r="Q202" s="27"/>
      <c r="R202" s="24"/>
      <c r="S202" s="27"/>
      <c r="T202" s="24"/>
      <c r="U202" s="27"/>
      <c r="V202" s="24"/>
      <c r="W202" s="27"/>
      <c r="X202" s="24"/>
      <c r="Y202" s="27"/>
      <c r="Z202" s="24"/>
      <c r="AA202" s="27"/>
      <c r="AB202" s="24"/>
      <c r="AC202" s="27"/>
      <c r="AD202" s="24"/>
      <c r="AE202" s="27"/>
    </row>
    <row r="203" spans="1:31" s="2" customFormat="1">
      <c r="A203"/>
      <c r="B203"/>
      <c r="C203" s="1"/>
      <c r="D203" s="24"/>
      <c r="E203" s="27"/>
      <c r="F203" s="24"/>
      <c r="G203" s="27"/>
      <c r="H203" s="24"/>
      <c r="I203" s="27"/>
      <c r="J203" s="24"/>
      <c r="K203" s="27"/>
      <c r="L203" s="24"/>
      <c r="M203" s="27"/>
      <c r="N203" s="24"/>
      <c r="O203" s="27"/>
      <c r="P203" s="24"/>
      <c r="Q203" s="27"/>
      <c r="R203" s="24"/>
      <c r="S203" s="27"/>
      <c r="T203" s="24"/>
      <c r="U203" s="27"/>
      <c r="V203" s="24"/>
      <c r="W203" s="27"/>
      <c r="X203" s="24"/>
      <c r="Y203" s="27"/>
      <c r="Z203" s="24"/>
      <c r="AA203" s="27"/>
      <c r="AB203" s="24"/>
      <c r="AC203" s="27"/>
      <c r="AD203" s="24"/>
      <c r="AE203" s="27"/>
    </row>
    <row r="204" spans="1:31" s="2" customFormat="1">
      <c r="A204"/>
      <c r="B204"/>
      <c r="C204" s="1"/>
      <c r="D204" s="24"/>
      <c r="E204" s="27"/>
      <c r="F204" s="24"/>
      <c r="G204" s="27"/>
      <c r="H204" s="24"/>
      <c r="I204" s="27"/>
      <c r="J204" s="24"/>
      <c r="K204" s="27"/>
      <c r="L204" s="24"/>
      <c r="M204" s="27"/>
      <c r="N204" s="24"/>
      <c r="O204" s="27"/>
      <c r="P204" s="24"/>
      <c r="Q204" s="27"/>
      <c r="R204" s="24"/>
      <c r="S204" s="27"/>
      <c r="T204" s="24"/>
      <c r="U204" s="27"/>
      <c r="V204" s="24"/>
      <c r="W204" s="27"/>
      <c r="X204" s="24"/>
      <c r="Y204" s="27"/>
      <c r="Z204" s="24"/>
      <c r="AA204" s="27"/>
      <c r="AB204" s="24"/>
      <c r="AC204" s="27"/>
      <c r="AD204" s="24"/>
      <c r="AE204" s="27"/>
    </row>
    <row r="205" spans="1:31" s="2" customFormat="1">
      <c r="A205"/>
      <c r="B205"/>
      <c r="C205" s="1"/>
      <c r="D205" s="24"/>
      <c r="E205" s="27"/>
      <c r="F205" s="24"/>
      <c r="G205" s="27"/>
      <c r="H205" s="24"/>
      <c r="I205" s="27"/>
      <c r="J205" s="24"/>
      <c r="K205" s="27"/>
      <c r="L205" s="24"/>
      <c r="M205" s="27"/>
      <c r="N205" s="24"/>
      <c r="O205" s="27"/>
      <c r="P205" s="24"/>
      <c r="Q205" s="27"/>
      <c r="R205" s="24"/>
      <c r="S205" s="27"/>
      <c r="T205" s="24"/>
      <c r="U205" s="27"/>
      <c r="V205" s="24"/>
      <c r="W205" s="27"/>
      <c r="X205" s="24"/>
      <c r="Y205" s="27"/>
      <c r="Z205" s="24"/>
      <c r="AA205" s="27"/>
      <c r="AB205" s="24"/>
      <c r="AC205" s="27"/>
      <c r="AD205" s="24"/>
      <c r="AE205" s="27"/>
    </row>
    <row r="206" spans="1:31" s="2" customFormat="1">
      <c r="A206"/>
      <c r="B206"/>
      <c r="C206" s="1"/>
      <c r="D206" s="24"/>
      <c r="E206" s="27"/>
      <c r="F206" s="24"/>
      <c r="G206" s="27"/>
      <c r="H206" s="24"/>
      <c r="I206" s="27"/>
      <c r="J206" s="24"/>
      <c r="K206" s="27"/>
      <c r="L206" s="24"/>
      <c r="M206" s="27"/>
      <c r="N206" s="24"/>
      <c r="O206" s="27"/>
      <c r="P206" s="24"/>
      <c r="Q206" s="27"/>
      <c r="R206" s="24"/>
      <c r="S206" s="27"/>
      <c r="T206" s="24"/>
      <c r="U206" s="27"/>
      <c r="V206" s="24"/>
      <c r="W206" s="27"/>
      <c r="X206" s="24"/>
      <c r="Y206" s="27"/>
      <c r="Z206" s="24"/>
      <c r="AA206" s="27"/>
      <c r="AB206" s="24"/>
      <c r="AC206" s="27"/>
      <c r="AD206" s="24"/>
      <c r="AE206" s="27"/>
    </row>
    <row r="207" spans="1:31" s="2" customFormat="1">
      <c r="A207"/>
      <c r="B207"/>
      <c r="C207" s="1"/>
      <c r="D207" s="24"/>
      <c r="E207" s="27"/>
      <c r="F207" s="24"/>
      <c r="G207" s="27"/>
      <c r="H207" s="24"/>
      <c r="I207" s="27"/>
      <c r="J207" s="24"/>
      <c r="K207" s="27"/>
      <c r="L207" s="24"/>
      <c r="M207" s="27"/>
      <c r="N207" s="24"/>
      <c r="O207" s="27"/>
      <c r="P207" s="24"/>
      <c r="Q207" s="27"/>
      <c r="R207" s="24"/>
      <c r="S207" s="27"/>
      <c r="T207" s="24"/>
      <c r="U207" s="27"/>
      <c r="V207" s="24"/>
      <c r="W207" s="27"/>
      <c r="X207" s="24"/>
      <c r="Y207" s="27"/>
      <c r="Z207" s="24"/>
      <c r="AA207" s="27"/>
      <c r="AB207" s="24"/>
      <c r="AC207" s="27"/>
      <c r="AD207" s="24"/>
      <c r="AE207" s="27"/>
    </row>
    <row r="208" spans="1:31" s="2" customFormat="1">
      <c r="A208"/>
      <c r="B208"/>
      <c r="C208" s="1"/>
      <c r="D208" s="24"/>
      <c r="E208" s="27"/>
      <c r="F208" s="24"/>
      <c r="G208" s="27"/>
      <c r="H208" s="24"/>
      <c r="I208" s="27"/>
      <c r="J208" s="24"/>
      <c r="K208" s="27"/>
      <c r="L208" s="24"/>
      <c r="M208" s="27"/>
      <c r="N208" s="24"/>
      <c r="O208" s="27"/>
      <c r="P208" s="24"/>
      <c r="Q208" s="27"/>
      <c r="R208" s="24"/>
      <c r="S208" s="27"/>
      <c r="T208" s="24"/>
      <c r="U208" s="27"/>
      <c r="V208" s="24"/>
      <c r="W208" s="27"/>
      <c r="X208" s="24"/>
      <c r="Y208" s="27"/>
      <c r="Z208" s="24"/>
      <c r="AA208" s="27"/>
      <c r="AB208" s="24"/>
      <c r="AC208" s="27"/>
      <c r="AD208" s="24"/>
      <c r="AE208" s="27"/>
    </row>
    <row r="209" spans="1:31" s="2" customFormat="1">
      <c r="A209"/>
      <c r="B209"/>
      <c r="C209" s="1"/>
      <c r="D209" s="24"/>
      <c r="E209" s="27"/>
      <c r="F209" s="24"/>
      <c r="G209" s="27"/>
      <c r="H209" s="24"/>
      <c r="I209" s="27"/>
      <c r="J209" s="24"/>
      <c r="K209" s="27"/>
      <c r="L209" s="24"/>
      <c r="M209" s="27"/>
      <c r="N209" s="24"/>
      <c r="O209" s="27"/>
      <c r="P209" s="24"/>
      <c r="Q209" s="27"/>
      <c r="R209" s="24"/>
      <c r="S209" s="27"/>
      <c r="T209" s="24"/>
      <c r="U209" s="27"/>
      <c r="V209" s="24"/>
      <c r="W209" s="27"/>
      <c r="X209" s="24"/>
      <c r="Y209" s="27"/>
      <c r="Z209" s="24"/>
      <c r="AA209" s="27"/>
      <c r="AB209" s="24"/>
      <c r="AC209" s="27"/>
      <c r="AD209" s="24"/>
      <c r="AE209" s="27"/>
    </row>
    <row r="210" spans="1:31" s="2" customFormat="1">
      <c r="A210"/>
      <c r="B210"/>
      <c r="C210" s="1"/>
      <c r="D210" s="24"/>
      <c r="E210" s="27"/>
      <c r="F210" s="24"/>
      <c r="G210" s="27"/>
      <c r="H210" s="24"/>
      <c r="I210" s="27"/>
      <c r="J210" s="24"/>
      <c r="K210" s="27"/>
      <c r="L210" s="24"/>
      <c r="M210" s="27"/>
      <c r="N210" s="24"/>
      <c r="O210" s="27"/>
      <c r="P210" s="24"/>
      <c r="Q210" s="27"/>
      <c r="R210" s="24"/>
      <c r="S210" s="27"/>
      <c r="T210" s="24"/>
      <c r="U210" s="27"/>
      <c r="V210" s="24"/>
      <c r="W210" s="27"/>
      <c r="X210" s="24"/>
      <c r="Y210" s="27"/>
      <c r="Z210" s="24"/>
      <c r="AA210" s="27"/>
      <c r="AB210" s="24"/>
      <c r="AC210" s="27"/>
      <c r="AD210" s="24"/>
      <c r="AE210" s="27"/>
    </row>
    <row r="211" spans="1:31" s="2" customFormat="1">
      <c r="A211"/>
      <c r="B211"/>
      <c r="C211" s="1"/>
      <c r="D211" s="24"/>
      <c r="E211" s="27"/>
      <c r="F211" s="24"/>
      <c r="G211" s="27"/>
      <c r="H211" s="24"/>
      <c r="I211" s="27"/>
      <c r="J211" s="24"/>
      <c r="K211" s="27"/>
      <c r="L211" s="24"/>
      <c r="M211" s="27"/>
      <c r="N211" s="24"/>
      <c r="O211" s="27"/>
      <c r="P211" s="24"/>
      <c r="Q211" s="27"/>
      <c r="R211" s="24"/>
      <c r="S211" s="27"/>
      <c r="T211" s="24"/>
      <c r="U211" s="27"/>
      <c r="V211" s="24"/>
      <c r="W211" s="27"/>
      <c r="X211" s="24"/>
      <c r="Y211" s="27"/>
      <c r="Z211" s="24"/>
      <c r="AA211" s="27"/>
      <c r="AB211" s="24"/>
      <c r="AC211" s="27"/>
      <c r="AD211" s="24"/>
      <c r="AE211" s="27"/>
    </row>
    <row r="212" spans="1:31" s="2" customFormat="1">
      <c r="A212"/>
      <c r="B212"/>
      <c r="C212" s="1"/>
      <c r="D212" s="24"/>
      <c r="E212" s="27"/>
      <c r="F212" s="24"/>
      <c r="G212" s="27"/>
      <c r="H212" s="24"/>
      <c r="I212" s="27"/>
      <c r="J212" s="24"/>
      <c r="K212" s="27"/>
      <c r="L212" s="24"/>
      <c r="M212" s="27"/>
      <c r="N212" s="24"/>
      <c r="O212" s="27"/>
      <c r="P212" s="24"/>
      <c r="Q212" s="27"/>
      <c r="R212" s="24"/>
      <c r="S212" s="27"/>
      <c r="T212" s="24"/>
      <c r="U212" s="27"/>
      <c r="V212" s="24"/>
      <c r="W212" s="27"/>
      <c r="X212" s="24"/>
      <c r="Y212" s="27"/>
      <c r="Z212" s="24"/>
      <c r="AA212" s="27"/>
      <c r="AB212" s="24"/>
      <c r="AC212" s="27"/>
      <c r="AD212" s="24"/>
      <c r="AE212" s="27"/>
    </row>
    <row r="213" spans="1:31" s="2" customFormat="1">
      <c r="A213"/>
      <c r="B213"/>
      <c r="C213" s="1"/>
      <c r="D213" s="24"/>
      <c r="E213" s="27"/>
      <c r="F213" s="24"/>
      <c r="G213" s="27"/>
      <c r="H213" s="24"/>
      <c r="I213" s="27"/>
      <c r="J213" s="24"/>
      <c r="K213" s="27"/>
      <c r="L213" s="24"/>
      <c r="M213" s="27"/>
      <c r="N213" s="24"/>
      <c r="O213" s="27"/>
      <c r="P213" s="24"/>
      <c r="Q213" s="27"/>
      <c r="R213" s="24"/>
      <c r="S213" s="27"/>
      <c r="T213" s="24"/>
      <c r="U213" s="27"/>
      <c r="V213" s="24"/>
      <c r="W213" s="27"/>
      <c r="X213" s="24"/>
      <c r="Y213" s="27"/>
      <c r="Z213" s="24"/>
      <c r="AA213" s="27"/>
      <c r="AB213" s="24"/>
      <c r="AC213" s="27"/>
      <c r="AD213" s="24"/>
      <c r="AE213" s="27"/>
    </row>
    <row r="214" spans="1:31" s="2" customFormat="1">
      <c r="A214"/>
      <c r="B214"/>
      <c r="C214" s="1"/>
      <c r="D214" s="24"/>
      <c r="E214" s="27"/>
      <c r="F214" s="24"/>
      <c r="G214" s="27"/>
      <c r="H214" s="24"/>
      <c r="I214" s="27"/>
      <c r="J214" s="24"/>
      <c r="K214" s="27"/>
      <c r="L214" s="24"/>
      <c r="M214" s="27"/>
      <c r="N214" s="24"/>
      <c r="O214" s="27"/>
      <c r="P214" s="24"/>
      <c r="Q214" s="27"/>
      <c r="R214" s="24"/>
      <c r="S214" s="27"/>
      <c r="T214" s="24"/>
      <c r="U214" s="27"/>
      <c r="V214" s="24"/>
      <c r="W214" s="27"/>
      <c r="X214" s="24"/>
      <c r="Y214" s="27"/>
      <c r="Z214" s="24"/>
      <c r="AA214" s="27"/>
      <c r="AB214" s="24"/>
      <c r="AC214" s="27"/>
      <c r="AD214" s="24"/>
      <c r="AE214" s="27"/>
    </row>
    <row r="215" spans="1:31" s="2" customFormat="1">
      <c r="A215"/>
      <c r="B215"/>
      <c r="C215" s="1"/>
      <c r="D215" s="24"/>
      <c r="E215" s="27"/>
      <c r="F215" s="24"/>
      <c r="G215" s="27"/>
      <c r="H215" s="24"/>
      <c r="I215" s="27"/>
      <c r="J215" s="24"/>
      <c r="K215" s="27"/>
      <c r="L215" s="24"/>
      <c r="M215" s="27"/>
      <c r="N215" s="24"/>
      <c r="O215" s="27"/>
      <c r="P215" s="24"/>
      <c r="Q215" s="27"/>
      <c r="R215" s="24"/>
      <c r="S215" s="27"/>
      <c r="T215" s="24"/>
      <c r="U215" s="27"/>
      <c r="V215" s="24"/>
      <c r="W215" s="27"/>
      <c r="X215" s="24"/>
      <c r="Y215" s="27"/>
      <c r="Z215" s="24"/>
      <c r="AA215" s="27"/>
      <c r="AB215" s="24"/>
      <c r="AC215" s="27"/>
      <c r="AD215" s="24"/>
      <c r="AE215" s="27"/>
    </row>
    <row r="216" spans="1:31" s="2" customFormat="1">
      <c r="A216"/>
      <c r="B216"/>
      <c r="C216" s="1"/>
      <c r="D216" s="24"/>
      <c r="E216" s="27"/>
      <c r="F216" s="24"/>
      <c r="G216" s="27"/>
      <c r="H216" s="24"/>
      <c r="I216" s="27"/>
      <c r="J216" s="24"/>
      <c r="K216" s="27"/>
      <c r="L216" s="24"/>
      <c r="M216" s="27"/>
      <c r="N216" s="24"/>
      <c r="O216" s="27"/>
      <c r="P216" s="24"/>
      <c r="Q216" s="27"/>
      <c r="R216" s="24"/>
      <c r="S216" s="27"/>
      <c r="T216" s="24"/>
      <c r="U216" s="27"/>
      <c r="V216" s="24"/>
      <c r="W216" s="27"/>
      <c r="X216" s="24"/>
      <c r="Y216" s="27"/>
      <c r="Z216" s="24"/>
      <c r="AA216" s="27"/>
      <c r="AB216" s="24"/>
      <c r="AC216" s="27"/>
      <c r="AD216" s="24"/>
      <c r="AE216" s="27"/>
    </row>
    <row r="217" spans="1:31" s="2" customFormat="1">
      <c r="A217"/>
      <c r="B217"/>
      <c r="C217" s="1"/>
      <c r="D217" s="24"/>
      <c r="E217" s="27"/>
      <c r="F217" s="24"/>
      <c r="G217" s="27"/>
      <c r="H217" s="24"/>
      <c r="I217" s="27"/>
      <c r="J217" s="24"/>
      <c r="K217" s="27"/>
      <c r="L217" s="24"/>
      <c r="M217" s="27"/>
      <c r="N217" s="24"/>
      <c r="O217" s="27"/>
      <c r="P217" s="24"/>
      <c r="Q217" s="27"/>
      <c r="R217" s="24"/>
      <c r="S217" s="27"/>
      <c r="T217" s="24"/>
      <c r="U217" s="27"/>
      <c r="V217" s="24"/>
      <c r="W217" s="27"/>
      <c r="X217" s="24"/>
      <c r="Y217" s="27"/>
      <c r="Z217" s="24"/>
      <c r="AA217" s="27"/>
      <c r="AB217" s="24"/>
      <c r="AC217" s="27"/>
      <c r="AD217" s="24"/>
      <c r="AE217" s="27"/>
    </row>
    <row r="218" spans="1:31" s="2" customFormat="1">
      <c r="A218"/>
      <c r="B218"/>
      <c r="C218" s="1"/>
      <c r="D218" s="24"/>
      <c r="E218" s="27"/>
      <c r="F218" s="24"/>
      <c r="G218" s="27"/>
      <c r="H218" s="24"/>
      <c r="I218" s="27"/>
      <c r="J218" s="24"/>
      <c r="K218" s="27"/>
      <c r="L218" s="24"/>
      <c r="M218" s="27"/>
      <c r="N218" s="24"/>
      <c r="O218" s="27"/>
      <c r="P218" s="24"/>
      <c r="Q218" s="27"/>
      <c r="R218" s="24"/>
      <c r="S218" s="27"/>
      <c r="T218" s="24"/>
      <c r="U218" s="27"/>
      <c r="V218" s="24"/>
      <c r="W218" s="27"/>
      <c r="X218" s="24"/>
      <c r="Y218" s="27"/>
      <c r="Z218" s="24"/>
      <c r="AA218" s="27"/>
      <c r="AB218" s="24"/>
      <c r="AC218" s="27"/>
      <c r="AD218" s="24"/>
      <c r="AE218" s="27"/>
    </row>
    <row r="219" spans="1:31" s="2" customFormat="1">
      <c r="A219"/>
      <c r="B219"/>
      <c r="C219" s="1"/>
      <c r="D219" s="24"/>
      <c r="E219" s="27"/>
      <c r="F219" s="24"/>
      <c r="G219" s="27"/>
      <c r="H219" s="24"/>
      <c r="I219" s="27"/>
      <c r="J219" s="24"/>
      <c r="K219" s="27"/>
      <c r="L219" s="24"/>
      <c r="M219" s="27"/>
      <c r="N219" s="24"/>
      <c r="O219" s="27"/>
      <c r="P219" s="24"/>
      <c r="Q219" s="27"/>
      <c r="R219" s="24"/>
      <c r="S219" s="27"/>
      <c r="T219" s="24"/>
      <c r="U219" s="27"/>
      <c r="V219" s="24"/>
      <c r="W219" s="27"/>
      <c r="X219" s="24"/>
      <c r="Y219" s="27"/>
      <c r="Z219" s="24"/>
      <c r="AA219" s="27"/>
      <c r="AB219" s="24"/>
      <c r="AC219" s="27"/>
      <c r="AD219" s="24"/>
      <c r="AE219" s="27"/>
    </row>
    <row r="220" spans="1:31" s="2" customFormat="1">
      <c r="A220"/>
      <c r="B220"/>
      <c r="C220" s="1"/>
      <c r="D220" s="24"/>
      <c r="E220" s="27"/>
      <c r="F220" s="24"/>
      <c r="G220" s="27"/>
      <c r="H220" s="24"/>
      <c r="I220" s="27"/>
      <c r="J220" s="24"/>
      <c r="K220" s="27"/>
      <c r="L220" s="24"/>
      <c r="M220" s="27"/>
      <c r="N220" s="24"/>
      <c r="O220" s="27"/>
      <c r="P220" s="24"/>
      <c r="Q220" s="27"/>
      <c r="R220" s="24"/>
      <c r="S220" s="27"/>
      <c r="T220" s="24"/>
      <c r="U220" s="27"/>
      <c r="V220" s="24"/>
      <c r="W220" s="27"/>
      <c r="X220" s="24"/>
      <c r="Y220" s="27"/>
      <c r="Z220" s="24"/>
      <c r="AA220" s="27"/>
      <c r="AB220" s="24"/>
      <c r="AC220" s="27"/>
      <c r="AD220" s="24"/>
      <c r="AE220" s="27"/>
    </row>
    <row r="221" spans="1:31" s="2" customFormat="1">
      <c r="A221"/>
      <c r="B221"/>
      <c r="C221" s="1"/>
      <c r="D221" s="24"/>
      <c r="E221" s="27"/>
      <c r="F221" s="24"/>
      <c r="G221" s="27"/>
      <c r="H221" s="24"/>
      <c r="I221" s="27"/>
      <c r="J221" s="24"/>
      <c r="K221" s="27"/>
      <c r="L221" s="24"/>
      <c r="M221" s="27"/>
      <c r="N221" s="24"/>
      <c r="O221" s="27"/>
      <c r="P221" s="24"/>
      <c r="Q221" s="27"/>
      <c r="R221" s="24"/>
      <c r="S221" s="27"/>
      <c r="T221" s="24"/>
      <c r="U221" s="27"/>
      <c r="V221" s="24"/>
      <c r="W221" s="27"/>
      <c r="X221" s="24"/>
      <c r="Y221" s="27"/>
      <c r="Z221" s="24"/>
      <c r="AA221" s="27"/>
      <c r="AB221" s="24"/>
      <c r="AC221" s="27"/>
      <c r="AD221" s="24"/>
      <c r="AE221" s="27"/>
    </row>
    <row r="222" spans="1:31" s="2" customFormat="1">
      <c r="A222"/>
      <c r="B222"/>
      <c r="C222" s="1"/>
      <c r="D222" s="24"/>
      <c r="E222" s="27"/>
      <c r="F222" s="24"/>
      <c r="G222" s="27"/>
      <c r="H222" s="24"/>
      <c r="I222" s="27"/>
      <c r="J222" s="24"/>
      <c r="K222" s="27"/>
      <c r="L222" s="24"/>
      <c r="M222" s="27"/>
      <c r="N222" s="24"/>
      <c r="O222" s="27"/>
      <c r="P222" s="24"/>
      <c r="Q222" s="27"/>
      <c r="R222" s="24"/>
      <c r="S222" s="27"/>
      <c r="T222" s="24"/>
      <c r="U222" s="27"/>
      <c r="V222" s="24"/>
      <c r="W222" s="27"/>
      <c r="X222" s="24"/>
      <c r="Y222" s="27"/>
      <c r="Z222" s="24"/>
      <c r="AA222" s="27"/>
      <c r="AB222" s="24"/>
      <c r="AC222" s="27"/>
      <c r="AD222" s="24"/>
      <c r="AE222" s="27"/>
    </row>
    <row r="223" spans="1:31" s="2" customFormat="1">
      <c r="A223"/>
      <c r="B223"/>
      <c r="C223" s="1"/>
      <c r="D223" s="24"/>
      <c r="E223" s="27"/>
      <c r="F223" s="24"/>
      <c r="G223" s="27"/>
      <c r="H223" s="24"/>
      <c r="I223" s="27"/>
      <c r="J223" s="24"/>
      <c r="K223" s="27"/>
      <c r="L223" s="24"/>
      <c r="M223" s="27"/>
      <c r="N223" s="24"/>
      <c r="O223" s="27"/>
      <c r="P223" s="24"/>
      <c r="Q223" s="27"/>
      <c r="R223" s="24"/>
      <c r="S223" s="27"/>
      <c r="T223" s="24"/>
      <c r="U223" s="27"/>
      <c r="V223" s="24"/>
      <c r="W223" s="27"/>
      <c r="X223" s="24"/>
      <c r="Y223" s="27"/>
      <c r="Z223" s="24"/>
      <c r="AA223" s="27"/>
      <c r="AB223" s="24"/>
      <c r="AC223" s="27"/>
      <c r="AD223" s="24"/>
      <c r="AE223" s="27"/>
    </row>
    <row r="224" spans="1:31" s="2" customFormat="1">
      <c r="A224"/>
      <c r="B224"/>
      <c r="C224" s="1"/>
      <c r="D224" s="24"/>
      <c r="E224" s="27"/>
      <c r="F224" s="24"/>
      <c r="G224" s="27"/>
      <c r="H224" s="24"/>
      <c r="I224" s="27"/>
      <c r="J224" s="24"/>
      <c r="K224" s="27"/>
      <c r="L224" s="24"/>
      <c r="M224" s="27"/>
      <c r="N224" s="24"/>
      <c r="O224" s="27"/>
      <c r="P224" s="24"/>
      <c r="Q224" s="27"/>
      <c r="R224" s="24"/>
      <c r="S224" s="27"/>
      <c r="T224" s="24"/>
      <c r="U224" s="27"/>
      <c r="V224" s="24"/>
      <c r="W224" s="27"/>
      <c r="X224" s="24"/>
      <c r="Y224" s="27"/>
      <c r="Z224" s="24"/>
      <c r="AA224" s="27"/>
      <c r="AB224" s="24"/>
      <c r="AC224" s="27"/>
      <c r="AD224" s="24"/>
      <c r="AE224" s="27"/>
    </row>
    <row r="225" spans="1:31" s="2" customFormat="1">
      <c r="A225"/>
      <c r="B225"/>
      <c r="C225" s="1"/>
      <c r="D225" s="24"/>
      <c r="E225" s="27"/>
      <c r="F225" s="24"/>
      <c r="G225" s="27"/>
      <c r="H225" s="24"/>
      <c r="I225" s="27"/>
      <c r="J225" s="24"/>
      <c r="K225" s="27"/>
      <c r="L225" s="24"/>
      <c r="M225" s="27"/>
      <c r="N225" s="24"/>
      <c r="O225" s="27"/>
      <c r="P225" s="24"/>
      <c r="Q225" s="27"/>
      <c r="R225" s="24"/>
      <c r="S225" s="27"/>
      <c r="T225" s="24"/>
      <c r="U225" s="27"/>
      <c r="V225" s="24"/>
      <c r="W225" s="27"/>
      <c r="X225" s="24"/>
      <c r="Y225" s="27"/>
      <c r="Z225" s="24"/>
      <c r="AA225" s="27"/>
      <c r="AB225" s="24"/>
      <c r="AC225" s="27"/>
      <c r="AD225" s="24"/>
      <c r="AE225" s="27"/>
    </row>
    <row r="226" spans="1:31" s="2" customFormat="1">
      <c r="A226"/>
      <c r="B226"/>
      <c r="C226" s="1"/>
      <c r="D226" s="24"/>
      <c r="E226" s="27"/>
      <c r="F226" s="24"/>
      <c r="G226" s="27"/>
      <c r="H226" s="24"/>
      <c r="I226" s="27"/>
      <c r="J226" s="24"/>
      <c r="K226" s="27"/>
      <c r="L226" s="24"/>
      <c r="M226" s="27"/>
      <c r="N226" s="24"/>
      <c r="O226" s="27"/>
      <c r="P226" s="24"/>
      <c r="Q226" s="27"/>
      <c r="R226" s="24"/>
      <c r="S226" s="27"/>
      <c r="T226" s="24"/>
      <c r="U226" s="27"/>
      <c r="V226" s="24"/>
      <c r="W226" s="27"/>
      <c r="X226" s="24"/>
      <c r="Y226" s="27"/>
      <c r="Z226" s="24"/>
      <c r="AA226" s="27"/>
      <c r="AB226" s="24"/>
      <c r="AC226" s="27"/>
      <c r="AD226" s="24"/>
      <c r="AE226" s="27"/>
    </row>
    <row r="227" spans="1:31" s="2" customFormat="1">
      <c r="A227"/>
      <c r="B227"/>
      <c r="C227" s="1"/>
      <c r="D227" s="24"/>
      <c r="E227" s="27"/>
      <c r="F227" s="24"/>
      <c r="G227" s="27"/>
      <c r="H227" s="24"/>
      <c r="I227" s="27"/>
      <c r="J227" s="24"/>
      <c r="K227" s="27"/>
      <c r="L227" s="24"/>
      <c r="M227" s="27"/>
      <c r="N227" s="24"/>
      <c r="O227" s="27"/>
      <c r="P227" s="24"/>
      <c r="Q227" s="27"/>
      <c r="R227" s="24"/>
      <c r="S227" s="27"/>
      <c r="T227" s="24"/>
      <c r="U227" s="27"/>
      <c r="V227" s="24"/>
      <c r="W227" s="27"/>
      <c r="X227" s="24"/>
      <c r="Y227" s="27"/>
      <c r="Z227" s="24"/>
      <c r="AA227" s="27"/>
      <c r="AB227" s="24"/>
      <c r="AC227" s="27"/>
      <c r="AD227" s="24"/>
      <c r="AE227" s="27"/>
    </row>
    <row r="228" spans="1:31" s="2" customFormat="1">
      <c r="A228"/>
      <c r="B228"/>
      <c r="C228" s="1"/>
      <c r="D228" s="24"/>
      <c r="E228" s="27"/>
      <c r="F228" s="24"/>
      <c r="G228" s="27"/>
      <c r="H228" s="24"/>
      <c r="I228" s="27"/>
      <c r="J228" s="24"/>
      <c r="K228" s="27"/>
      <c r="L228" s="24"/>
      <c r="M228" s="27"/>
      <c r="N228" s="24"/>
      <c r="O228" s="27"/>
      <c r="P228" s="24"/>
      <c r="Q228" s="27"/>
      <c r="R228" s="24"/>
      <c r="S228" s="27"/>
      <c r="T228" s="24"/>
      <c r="U228" s="27"/>
      <c r="V228" s="24"/>
      <c r="W228" s="27"/>
      <c r="X228" s="24"/>
      <c r="Y228" s="27"/>
      <c r="Z228" s="24"/>
      <c r="AA228" s="27"/>
      <c r="AB228" s="24"/>
      <c r="AC228" s="27"/>
      <c r="AD228" s="24"/>
      <c r="AE228" s="27"/>
    </row>
    <row r="229" spans="1:31" s="2" customFormat="1">
      <c r="A229"/>
      <c r="B229"/>
      <c r="C229" s="1"/>
      <c r="D229" s="24"/>
      <c r="E229" s="27"/>
      <c r="F229" s="24"/>
      <c r="G229" s="27"/>
      <c r="H229" s="24"/>
      <c r="I229" s="27"/>
      <c r="J229" s="24"/>
      <c r="K229" s="27"/>
      <c r="L229" s="24"/>
      <c r="M229" s="27"/>
      <c r="N229" s="24"/>
      <c r="O229" s="27"/>
      <c r="P229" s="24"/>
      <c r="Q229" s="27"/>
      <c r="R229" s="24"/>
      <c r="S229" s="27"/>
      <c r="T229" s="24"/>
      <c r="U229" s="27"/>
      <c r="V229" s="24"/>
      <c r="W229" s="27"/>
      <c r="X229" s="24"/>
      <c r="Y229" s="27"/>
      <c r="Z229" s="24"/>
      <c r="AA229" s="27"/>
      <c r="AB229" s="24"/>
      <c r="AC229" s="27"/>
      <c r="AD229" s="24"/>
      <c r="AE229" s="27"/>
    </row>
    <row r="230" spans="1:31" s="2" customFormat="1">
      <c r="A230"/>
      <c r="B230"/>
      <c r="C230" s="1"/>
      <c r="D230" s="24"/>
      <c r="E230" s="27"/>
      <c r="F230" s="24"/>
      <c r="G230" s="27"/>
      <c r="H230" s="24"/>
      <c r="I230" s="27"/>
      <c r="J230" s="24"/>
      <c r="K230" s="27"/>
      <c r="L230" s="24"/>
      <c r="M230" s="27"/>
      <c r="N230" s="24"/>
      <c r="O230" s="27"/>
      <c r="P230" s="24"/>
      <c r="Q230" s="27"/>
      <c r="R230" s="24"/>
      <c r="S230" s="27"/>
      <c r="T230" s="24"/>
      <c r="U230" s="27"/>
      <c r="V230" s="24"/>
      <c r="W230" s="27"/>
      <c r="X230" s="24"/>
      <c r="Y230" s="27"/>
      <c r="Z230" s="24"/>
      <c r="AA230" s="27"/>
      <c r="AB230" s="24"/>
      <c r="AC230" s="27"/>
      <c r="AD230" s="24"/>
      <c r="AE230" s="27"/>
    </row>
    <row r="231" spans="1:31" s="2" customFormat="1">
      <c r="A231"/>
      <c r="B231"/>
      <c r="C231" s="1"/>
      <c r="D231" s="24"/>
      <c r="E231" s="27"/>
      <c r="F231" s="24"/>
      <c r="G231" s="27"/>
      <c r="H231" s="24"/>
      <c r="I231" s="27"/>
      <c r="J231" s="24"/>
      <c r="K231" s="27"/>
      <c r="L231" s="24"/>
      <c r="M231" s="27"/>
      <c r="N231" s="24"/>
      <c r="O231" s="27"/>
      <c r="P231" s="24"/>
      <c r="Q231" s="27"/>
      <c r="R231" s="24"/>
      <c r="S231" s="27"/>
      <c r="T231" s="24"/>
      <c r="U231" s="27"/>
      <c r="V231" s="24"/>
      <c r="W231" s="27"/>
      <c r="X231" s="24"/>
      <c r="Y231" s="27"/>
      <c r="Z231" s="24"/>
      <c r="AA231" s="27"/>
      <c r="AB231" s="24"/>
      <c r="AC231" s="27"/>
      <c r="AD231" s="24"/>
      <c r="AE231" s="27"/>
    </row>
    <row r="232" spans="1:31" s="2" customFormat="1">
      <c r="A232"/>
      <c r="B232"/>
      <c r="C232" s="1"/>
      <c r="D232" s="24"/>
      <c r="E232" s="27"/>
      <c r="F232" s="24"/>
      <c r="G232" s="27"/>
      <c r="H232" s="24"/>
      <c r="I232" s="27"/>
      <c r="J232" s="24"/>
      <c r="K232" s="27"/>
      <c r="L232" s="24"/>
      <c r="M232" s="27"/>
      <c r="N232" s="24"/>
      <c r="O232" s="27"/>
      <c r="P232" s="24"/>
      <c r="Q232" s="27"/>
      <c r="R232" s="24"/>
      <c r="S232" s="27"/>
      <c r="T232" s="24"/>
      <c r="U232" s="27"/>
      <c r="V232" s="24"/>
      <c r="W232" s="27"/>
      <c r="X232" s="24"/>
      <c r="Y232" s="27"/>
      <c r="Z232" s="24"/>
      <c r="AA232" s="27"/>
      <c r="AB232" s="24"/>
      <c r="AC232" s="27"/>
      <c r="AD232" s="24"/>
      <c r="AE232" s="27"/>
    </row>
    <row r="233" spans="1:31" s="2" customFormat="1">
      <c r="A233"/>
      <c r="B233"/>
      <c r="C233" s="1"/>
      <c r="D233" s="24"/>
      <c r="E233" s="27"/>
      <c r="F233" s="24"/>
      <c r="G233" s="27"/>
      <c r="H233" s="24"/>
      <c r="I233" s="27"/>
      <c r="J233" s="24"/>
      <c r="K233" s="27"/>
      <c r="L233" s="24"/>
      <c r="M233" s="27"/>
      <c r="N233" s="24"/>
      <c r="O233" s="27"/>
      <c r="P233" s="24"/>
      <c r="Q233" s="27"/>
      <c r="R233" s="24"/>
      <c r="S233" s="27"/>
      <c r="T233" s="24"/>
      <c r="U233" s="27"/>
      <c r="V233" s="24"/>
      <c r="W233" s="27"/>
      <c r="X233" s="24"/>
      <c r="Y233" s="27"/>
      <c r="Z233" s="24"/>
      <c r="AA233" s="27"/>
      <c r="AB233" s="24"/>
      <c r="AC233" s="27"/>
      <c r="AD233" s="24"/>
      <c r="AE233" s="27"/>
    </row>
    <row r="234" spans="1:31" s="2" customFormat="1">
      <c r="A234"/>
      <c r="B234"/>
      <c r="C234" s="1"/>
      <c r="D234" s="24"/>
      <c r="E234" s="27"/>
      <c r="F234" s="24"/>
      <c r="G234" s="27"/>
      <c r="H234" s="24"/>
      <c r="I234" s="27"/>
      <c r="J234" s="24"/>
      <c r="K234" s="27"/>
      <c r="L234" s="24"/>
      <c r="M234" s="27"/>
      <c r="N234" s="24"/>
      <c r="O234" s="27"/>
      <c r="P234" s="24"/>
      <c r="Q234" s="27"/>
      <c r="R234" s="24"/>
      <c r="S234" s="27"/>
      <c r="T234" s="24"/>
      <c r="U234" s="27"/>
      <c r="V234" s="24"/>
      <c r="W234" s="27"/>
      <c r="X234" s="24"/>
      <c r="Y234" s="27"/>
      <c r="Z234" s="24"/>
      <c r="AA234" s="27"/>
      <c r="AB234" s="24"/>
      <c r="AC234" s="27"/>
      <c r="AD234" s="24"/>
      <c r="AE234" s="27"/>
    </row>
    <row r="235" spans="1:31" s="2" customFormat="1">
      <c r="A235"/>
      <c r="B235"/>
      <c r="C235" s="1"/>
      <c r="D235" s="24"/>
      <c r="E235" s="27"/>
      <c r="F235" s="24"/>
      <c r="G235" s="27"/>
      <c r="H235" s="24"/>
      <c r="I235" s="27"/>
      <c r="J235" s="24"/>
      <c r="K235" s="27"/>
      <c r="L235" s="24"/>
      <c r="M235" s="27"/>
      <c r="N235" s="24"/>
      <c r="O235" s="27"/>
      <c r="P235" s="24"/>
      <c r="Q235" s="27"/>
      <c r="R235" s="24"/>
      <c r="S235" s="27"/>
      <c r="T235" s="24"/>
      <c r="U235" s="27"/>
      <c r="V235" s="24"/>
      <c r="W235" s="27"/>
      <c r="X235" s="24"/>
      <c r="Y235" s="27"/>
      <c r="Z235" s="24"/>
      <c r="AA235" s="27"/>
      <c r="AB235" s="24"/>
      <c r="AC235" s="27"/>
      <c r="AD235" s="24"/>
      <c r="AE235" s="27"/>
    </row>
    <row r="236" spans="1:31" s="2" customFormat="1">
      <c r="A236"/>
      <c r="B236"/>
      <c r="C236" s="1"/>
      <c r="D236" s="24"/>
      <c r="E236" s="27"/>
      <c r="F236" s="24"/>
      <c r="G236" s="27"/>
      <c r="H236" s="24"/>
      <c r="I236" s="27"/>
      <c r="J236" s="24"/>
      <c r="K236" s="27"/>
      <c r="L236" s="24"/>
      <c r="M236" s="27"/>
      <c r="N236" s="24"/>
      <c r="O236" s="27"/>
      <c r="P236" s="24"/>
      <c r="Q236" s="27"/>
      <c r="R236" s="24"/>
      <c r="S236" s="27"/>
      <c r="T236" s="24"/>
      <c r="U236" s="27"/>
      <c r="V236" s="24"/>
      <c r="W236" s="27"/>
      <c r="X236" s="24"/>
      <c r="Y236" s="27"/>
      <c r="Z236" s="24"/>
      <c r="AA236" s="27"/>
      <c r="AB236" s="24"/>
      <c r="AC236" s="27"/>
      <c r="AD236" s="24"/>
      <c r="AE236" s="27"/>
    </row>
    <row r="237" spans="1:31" s="2" customFormat="1">
      <c r="A237"/>
      <c r="B237"/>
      <c r="C237" s="1"/>
      <c r="D237" s="24"/>
      <c r="E237" s="27"/>
      <c r="F237" s="24"/>
      <c r="G237" s="27"/>
      <c r="H237" s="24"/>
      <c r="I237" s="27"/>
      <c r="J237" s="24"/>
      <c r="K237" s="27"/>
      <c r="L237" s="24"/>
      <c r="M237" s="27"/>
      <c r="N237" s="24"/>
      <c r="O237" s="27"/>
      <c r="P237" s="24"/>
      <c r="Q237" s="27"/>
      <c r="R237" s="24"/>
      <c r="S237" s="27"/>
      <c r="T237" s="24"/>
      <c r="U237" s="27"/>
      <c r="V237" s="24"/>
      <c r="W237" s="27"/>
      <c r="X237" s="24"/>
      <c r="Y237" s="27"/>
      <c r="Z237" s="24"/>
      <c r="AA237" s="27"/>
      <c r="AB237" s="24"/>
      <c r="AC237" s="27"/>
      <c r="AD237" s="24"/>
      <c r="AE237" s="27"/>
    </row>
    <row r="238" spans="1:31" s="2" customFormat="1">
      <c r="A238"/>
      <c r="B238"/>
      <c r="C238" s="1"/>
      <c r="D238" s="24"/>
      <c r="E238" s="27"/>
      <c r="F238" s="24"/>
      <c r="G238" s="27"/>
      <c r="H238" s="24"/>
      <c r="I238" s="27"/>
      <c r="J238" s="24"/>
      <c r="K238" s="27"/>
      <c r="L238" s="24"/>
      <c r="M238" s="27"/>
      <c r="N238" s="24"/>
      <c r="O238" s="27"/>
      <c r="P238" s="24"/>
      <c r="Q238" s="27"/>
      <c r="R238" s="24"/>
      <c r="S238" s="27"/>
      <c r="T238" s="24"/>
      <c r="U238" s="27"/>
      <c r="V238" s="24"/>
      <c r="W238" s="27"/>
      <c r="X238" s="24"/>
      <c r="Y238" s="27"/>
      <c r="Z238" s="24"/>
      <c r="AA238" s="27"/>
      <c r="AB238" s="24"/>
      <c r="AC238" s="27"/>
      <c r="AD238" s="24"/>
      <c r="AE238" s="27"/>
    </row>
    <row r="239" spans="1:31" s="2" customFormat="1">
      <c r="A239"/>
      <c r="B239"/>
      <c r="C239" s="1"/>
      <c r="D239" s="24"/>
      <c r="E239" s="27"/>
      <c r="F239" s="24"/>
      <c r="G239" s="27"/>
      <c r="H239" s="24"/>
      <c r="I239" s="27"/>
      <c r="J239" s="24"/>
      <c r="K239" s="27"/>
      <c r="L239" s="24"/>
      <c r="M239" s="27"/>
      <c r="N239" s="24"/>
      <c r="O239" s="27"/>
      <c r="P239" s="24"/>
      <c r="Q239" s="27"/>
      <c r="R239" s="24"/>
      <c r="S239" s="27"/>
      <c r="T239" s="24"/>
      <c r="U239" s="27"/>
      <c r="V239" s="24"/>
      <c r="W239" s="27"/>
      <c r="X239" s="24"/>
      <c r="Y239" s="27"/>
      <c r="Z239" s="24"/>
      <c r="AA239" s="27"/>
      <c r="AB239" s="24"/>
      <c r="AC239" s="27"/>
      <c r="AD239" s="24"/>
      <c r="AE239" s="27"/>
    </row>
    <row r="240" spans="1:31" s="2" customFormat="1">
      <c r="A240"/>
      <c r="B240"/>
      <c r="C240" s="1"/>
      <c r="D240" s="24"/>
      <c r="E240" s="27"/>
      <c r="F240" s="24"/>
      <c r="G240" s="27"/>
      <c r="H240" s="24"/>
      <c r="I240" s="27"/>
      <c r="J240" s="24"/>
      <c r="K240" s="27"/>
      <c r="L240" s="24"/>
      <c r="M240" s="27"/>
      <c r="N240" s="24"/>
      <c r="O240" s="27"/>
      <c r="P240" s="24"/>
      <c r="Q240" s="27"/>
      <c r="R240" s="24"/>
      <c r="S240" s="27"/>
      <c r="T240" s="24"/>
      <c r="U240" s="27"/>
      <c r="V240" s="24"/>
      <c r="W240" s="27"/>
      <c r="X240" s="24"/>
      <c r="Y240" s="27"/>
      <c r="Z240" s="24"/>
      <c r="AA240" s="27"/>
      <c r="AB240" s="24"/>
      <c r="AC240" s="27"/>
      <c r="AD240" s="24"/>
      <c r="AE240" s="27"/>
    </row>
    <row r="241" spans="1:31" s="2" customFormat="1">
      <c r="A241"/>
      <c r="B241"/>
      <c r="C241" s="1"/>
      <c r="D241" s="24"/>
      <c r="E241" s="27"/>
      <c r="F241" s="24"/>
      <c r="G241" s="27"/>
      <c r="H241" s="24"/>
      <c r="I241" s="27"/>
      <c r="J241" s="24"/>
      <c r="K241" s="27"/>
      <c r="L241" s="24"/>
      <c r="M241" s="27"/>
      <c r="N241" s="24"/>
      <c r="O241" s="27"/>
      <c r="P241" s="24"/>
      <c r="Q241" s="27"/>
      <c r="R241" s="24"/>
      <c r="S241" s="27"/>
      <c r="T241" s="24"/>
      <c r="U241" s="27"/>
      <c r="V241" s="24"/>
      <c r="W241" s="27"/>
      <c r="X241" s="24"/>
      <c r="Y241" s="27"/>
      <c r="Z241" s="24"/>
      <c r="AA241" s="27"/>
      <c r="AB241" s="24"/>
      <c r="AC241" s="27"/>
      <c r="AD241" s="24"/>
      <c r="AE241" s="27"/>
    </row>
    <row r="242" spans="1:31" s="2" customFormat="1">
      <c r="A242"/>
      <c r="B242"/>
      <c r="C242" s="1"/>
      <c r="D242" s="24"/>
      <c r="E242" s="27"/>
      <c r="F242" s="24"/>
      <c r="G242" s="27"/>
      <c r="H242" s="24"/>
      <c r="I242" s="27"/>
      <c r="J242" s="24"/>
      <c r="K242" s="27"/>
      <c r="L242" s="24"/>
      <c r="M242" s="27"/>
      <c r="N242" s="24"/>
      <c r="O242" s="27"/>
      <c r="P242" s="24"/>
      <c r="Q242" s="27"/>
      <c r="R242" s="24"/>
      <c r="S242" s="27"/>
      <c r="T242" s="24"/>
      <c r="U242" s="27"/>
      <c r="V242" s="24"/>
      <c r="W242" s="27"/>
      <c r="X242" s="24"/>
      <c r="Y242" s="27"/>
      <c r="Z242" s="24"/>
      <c r="AA242" s="27"/>
      <c r="AB242" s="24"/>
      <c r="AC242" s="27"/>
      <c r="AD242" s="24"/>
      <c r="AE242" s="27"/>
    </row>
    <row r="243" spans="1:31" s="2" customFormat="1">
      <c r="A243"/>
      <c r="B243"/>
      <c r="C243" s="1"/>
      <c r="D243" s="24"/>
      <c r="E243" s="27"/>
      <c r="F243" s="24"/>
      <c r="G243" s="27"/>
      <c r="H243" s="24"/>
      <c r="I243" s="27"/>
      <c r="J243" s="24"/>
      <c r="K243" s="27"/>
      <c r="L243" s="24"/>
      <c r="M243" s="27"/>
      <c r="N243" s="24"/>
      <c r="O243" s="27"/>
      <c r="P243" s="24"/>
      <c r="Q243" s="27"/>
      <c r="R243" s="24"/>
      <c r="S243" s="27"/>
      <c r="T243" s="24"/>
      <c r="U243" s="27"/>
      <c r="V243" s="24"/>
      <c r="W243" s="27"/>
      <c r="X243" s="24"/>
      <c r="Y243" s="27"/>
      <c r="Z243" s="24"/>
      <c r="AA243" s="27"/>
      <c r="AB243" s="24"/>
      <c r="AC243" s="27"/>
      <c r="AD243" s="24"/>
      <c r="AE243" s="27"/>
    </row>
    <row r="244" spans="1:31" s="2" customFormat="1">
      <c r="A244"/>
      <c r="B244"/>
      <c r="C244" s="1"/>
      <c r="D244" s="24"/>
      <c r="E244" s="27"/>
      <c r="F244" s="24"/>
      <c r="G244" s="27"/>
      <c r="H244" s="24"/>
      <c r="I244" s="27"/>
      <c r="J244" s="24"/>
      <c r="K244" s="27"/>
      <c r="L244" s="24"/>
      <c r="M244" s="27"/>
      <c r="N244" s="24"/>
      <c r="O244" s="27"/>
      <c r="P244" s="24"/>
      <c r="Q244" s="27"/>
      <c r="R244" s="24"/>
      <c r="S244" s="27"/>
      <c r="T244" s="24"/>
      <c r="U244" s="27"/>
      <c r="V244" s="24"/>
      <c r="W244" s="27"/>
      <c r="X244" s="24"/>
      <c r="Y244" s="27"/>
      <c r="Z244" s="24"/>
      <c r="AA244" s="27"/>
      <c r="AB244" s="24"/>
      <c r="AC244" s="27"/>
      <c r="AD244" s="24"/>
      <c r="AE244" s="27"/>
    </row>
    <row r="245" spans="1:31" s="2" customFormat="1">
      <c r="A245"/>
      <c r="B245"/>
      <c r="C245" s="1"/>
      <c r="D245" s="24"/>
      <c r="E245" s="27"/>
      <c r="F245" s="24"/>
      <c r="G245" s="27"/>
      <c r="H245" s="24"/>
      <c r="I245" s="27"/>
      <c r="J245" s="24"/>
      <c r="K245" s="27"/>
      <c r="L245" s="24"/>
      <c r="M245" s="27"/>
      <c r="N245" s="24"/>
      <c r="O245" s="27"/>
      <c r="P245" s="24"/>
      <c r="Q245" s="27"/>
      <c r="R245" s="24"/>
      <c r="S245" s="27"/>
      <c r="T245" s="24"/>
      <c r="U245" s="27"/>
      <c r="V245" s="24"/>
      <c r="W245" s="27"/>
      <c r="X245" s="24"/>
      <c r="Y245" s="27"/>
      <c r="Z245" s="24"/>
      <c r="AA245" s="27"/>
      <c r="AB245" s="24"/>
      <c r="AC245" s="27"/>
      <c r="AD245" s="24"/>
      <c r="AE245" s="27"/>
    </row>
    <row r="246" spans="1:31" s="2" customFormat="1">
      <c r="A246"/>
      <c r="B246"/>
      <c r="C246" s="1"/>
      <c r="D246" s="24"/>
      <c r="E246" s="27"/>
      <c r="F246" s="24"/>
      <c r="G246" s="27"/>
      <c r="H246" s="24"/>
      <c r="I246" s="27"/>
      <c r="J246" s="24"/>
      <c r="K246" s="27"/>
      <c r="L246" s="24"/>
      <c r="M246" s="27"/>
      <c r="N246" s="24"/>
      <c r="O246" s="27"/>
      <c r="P246" s="24"/>
      <c r="Q246" s="27"/>
      <c r="R246" s="24"/>
      <c r="S246" s="27"/>
      <c r="T246" s="24"/>
      <c r="U246" s="27"/>
      <c r="V246" s="24"/>
      <c r="W246" s="27"/>
      <c r="X246" s="24"/>
      <c r="Y246" s="27"/>
      <c r="Z246" s="24"/>
      <c r="AA246" s="27"/>
      <c r="AB246" s="24"/>
      <c r="AC246" s="27"/>
      <c r="AD246" s="24"/>
      <c r="AE246" s="27"/>
    </row>
    <row r="247" spans="1:31" s="2" customFormat="1">
      <c r="A247"/>
      <c r="B247"/>
      <c r="C247" s="1"/>
      <c r="D247" s="24"/>
      <c r="E247" s="27"/>
      <c r="F247" s="24"/>
      <c r="G247" s="27"/>
      <c r="H247" s="24"/>
      <c r="I247" s="27"/>
      <c r="J247" s="24"/>
      <c r="K247" s="27"/>
      <c r="L247" s="24"/>
      <c r="M247" s="27"/>
      <c r="N247" s="24"/>
      <c r="O247" s="27"/>
      <c r="P247" s="24"/>
      <c r="Q247" s="27"/>
      <c r="R247" s="24"/>
      <c r="S247" s="27"/>
      <c r="T247" s="24"/>
      <c r="U247" s="27"/>
      <c r="V247" s="24"/>
      <c r="W247" s="27"/>
      <c r="X247" s="24"/>
      <c r="Y247" s="27"/>
      <c r="Z247" s="24"/>
      <c r="AA247" s="27"/>
      <c r="AB247" s="24"/>
      <c r="AC247" s="27"/>
      <c r="AD247" s="24"/>
      <c r="AE247" s="27"/>
    </row>
    <row r="248" spans="1:31" s="2" customFormat="1">
      <c r="A248"/>
      <c r="B248"/>
      <c r="C248" s="1"/>
      <c r="D248" s="24"/>
      <c r="E248" s="27"/>
      <c r="F248" s="24"/>
      <c r="G248" s="27"/>
      <c r="H248" s="24"/>
      <c r="I248" s="27"/>
      <c r="J248" s="24"/>
      <c r="K248" s="27"/>
      <c r="L248" s="24"/>
      <c r="M248" s="27"/>
      <c r="N248" s="24"/>
      <c r="O248" s="27"/>
      <c r="P248" s="24"/>
      <c r="Q248" s="27"/>
      <c r="R248" s="24"/>
      <c r="S248" s="27"/>
      <c r="T248" s="24"/>
      <c r="U248" s="27"/>
      <c r="V248" s="24"/>
      <c r="W248" s="27"/>
      <c r="X248" s="24"/>
      <c r="Y248" s="27"/>
      <c r="Z248" s="24"/>
      <c r="AA248" s="27"/>
      <c r="AB248" s="24"/>
      <c r="AC248" s="27"/>
      <c r="AD248" s="24"/>
      <c r="AE248" s="27"/>
    </row>
    <row r="249" spans="1:31" s="2" customFormat="1">
      <c r="A249"/>
      <c r="B249"/>
      <c r="C249" s="1"/>
      <c r="D249" s="24"/>
      <c r="E249" s="27"/>
      <c r="F249" s="24"/>
      <c r="G249" s="27"/>
      <c r="H249" s="24"/>
      <c r="I249" s="27"/>
      <c r="J249" s="24"/>
      <c r="K249" s="27"/>
      <c r="L249" s="24"/>
      <c r="M249" s="27"/>
      <c r="N249" s="24"/>
      <c r="O249" s="27"/>
      <c r="P249" s="24"/>
      <c r="Q249" s="27"/>
      <c r="R249" s="24"/>
      <c r="S249" s="27"/>
      <c r="T249" s="24"/>
      <c r="U249" s="27"/>
      <c r="V249" s="24"/>
      <c r="W249" s="27"/>
      <c r="X249" s="24"/>
      <c r="Y249" s="27"/>
      <c r="Z249" s="24"/>
      <c r="AA249" s="27"/>
      <c r="AB249" s="24"/>
      <c r="AC249" s="27"/>
      <c r="AD249" s="24"/>
      <c r="AE249" s="27"/>
    </row>
    <row r="250" spans="1:31" s="2" customFormat="1">
      <c r="A250"/>
      <c r="B250"/>
      <c r="C250" s="1"/>
      <c r="D250" s="24"/>
      <c r="E250" s="27"/>
      <c r="F250" s="24"/>
      <c r="G250" s="27"/>
      <c r="H250" s="24"/>
      <c r="I250" s="27"/>
      <c r="J250" s="24"/>
      <c r="K250" s="27"/>
      <c r="L250" s="24"/>
      <c r="M250" s="27"/>
      <c r="N250" s="24"/>
      <c r="O250" s="27"/>
      <c r="P250" s="24"/>
      <c r="Q250" s="27"/>
      <c r="R250" s="24"/>
      <c r="S250" s="27"/>
      <c r="T250" s="24"/>
      <c r="U250" s="27"/>
      <c r="V250" s="24"/>
      <c r="W250" s="27"/>
      <c r="X250" s="24"/>
      <c r="Y250" s="27"/>
      <c r="Z250" s="24"/>
      <c r="AA250" s="27"/>
      <c r="AB250" s="24"/>
      <c r="AC250" s="27"/>
      <c r="AD250" s="24"/>
      <c r="AE250" s="27"/>
    </row>
    <row r="251" spans="1:31" s="2" customFormat="1">
      <c r="A251"/>
      <c r="B251"/>
      <c r="C251" s="1"/>
      <c r="D251" s="24"/>
      <c r="E251" s="27"/>
      <c r="F251" s="24"/>
      <c r="G251" s="27"/>
      <c r="H251" s="24"/>
      <c r="I251" s="27"/>
      <c r="J251" s="24"/>
      <c r="K251" s="27"/>
      <c r="L251" s="24"/>
      <c r="M251" s="27"/>
      <c r="N251" s="24"/>
      <c r="O251" s="27"/>
      <c r="P251" s="24"/>
      <c r="Q251" s="27"/>
      <c r="R251" s="24"/>
      <c r="S251" s="27"/>
      <c r="T251" s="24"/>
      <c r="U251" s="27"/>
      <c r="V251" s="24"/>
      <c r="W251" s="27"/>
      <c r="X251" s="24"/>
      <c r="Y251" s="27"/>
      <c r="Z251" s="24"/>
      <c r="AA251" s="27"/>
      <c r="AB251" s="24"/>
      <c r="AC251" s="27"/>
      <c r="AD251" s="24"/>
      <c r="AE251" s="27"/>
    </row>
    <row r="252" spans="1:31" s="2" customFormat="1">
      <c r="A252"/>
      <c r="B252"/>
      <c r="C252" s="1"/>
      <c r="D252" s="24"/>
      <c r="E252" s="27"/>
      <c r="F252" s="24"/>
      <c r="G252" s="27"/>
      <c r="H252" s="24"/>
      <c r="I252" s="27"/>
      <c r="J252" s="24"/>
      <c r="K252" s="27"/>
      <c r="L252" s="24"/>
      <c r="M252" s="27"/>
      <c r="N252" s="24"/>
      <c r="O252" s="27"/>
      <c r="P252" s="24"/>
      <c r="Q252" s="27"/>
      <c r="R252" s="24"/>
      <c r="S252" s="27"/>
      <c r="T252" s="24"/>
      <c r="U252" s="27"/>
      <c r="V252" s="24"/>
      <c r="W252" s="27"/>
      <c r="X252" s="24"/>
      <c r="Y252" s="27"/>
      <c r="Z252" s="24"/>
      <c r="AA252" s="27"/>
      <c r="AB252" s="24"/>
      <c r="AC252" s="27"/>
      <c r="AD252" s="24"/>
      <c r="AE252" s="27"/>
    </row>
    <row r="253" spans="1:31" s="2" customFormat="1">
      <c r="A253"/>
      <c r="B253"/>
      <c r="C253" s="1"/>
      <c r="D253" s="24"/>
      <c r="E253" s="27"/>
      <c r="F253" s="24"/>
      <c r="G253" s="27"/>
      <c r="H253" s="24"/>
      <c r="I253" s="27"/>
      <c r="J253" s="24"/>
      <c r="K253" s="27"/>
      <c r="L253" s="24"/>
      <c r="M253" s="27"/>
      <c r="N253" s="24"/>
      <c r="O253" s="27"/>
      <c r="P253" s="24"/>
      <c r="Q253" s="27"/>
      <c r="R253" s="24"/>
      <c r="S253" s="27"/>
      <c r="T253" s="24"/>
      <c r="U253" s="27"/>
      <c r="V253" s="24"/>
      <c r="W253" s="27"/>
      <c r="X253" s="24"/>
      <c r="Y253" s="27"/>
      <c r="Z253" s="24"/>
      <c r="AA253" s="27"/>
      <c r="AB253" s="24"/>
      <c r="AC253" s="27"/>
      <c r="AD253" s="24"/>
      <c r="AE253" s="27"/>
    </row>
    <row r="254" spans="1:31" s="2" customFormat="1">
      <c r="A254"/>
      <c r="B254"/>
      <c r="C254" s="1"/>
      <c r="D254" s="24"/>
      <c r="E254" s="27"/>
      <c r="F254" s="24"/>
      <c r="G254" s="27"/>
      <c r="H254" s="24"/>
      <c r="I254" s="27"/>
      <c r="J254" s="24"/>
      <c r="K254" s="27"/>
      <c r="L254" s="24"/>
      <c r="M254" s="27"/>
      <c r="N254" s="24"/>
      <c r="O254" s="27"/>
      <c r="P254" s="24"/>
      <c r="Q254" s="27"/>
      <c r="R254" s="24"/>
      <c r="S254" s="27"/>
      <c r="T254" s="24"/>
      <c r="U254" s="27"/>
      <c r="V254" s="24"/>
      <c r="W254" s="27"/>
      <c r="X254" s="24"/>
      <c r="Y254" s="27"/>
      <c r="Z254" s="24"/>
      <c r="AA254" s="27"/>
      <c r="AB254" s="24"/>
      <c r="AC254" s="27"/>
      <c r="AD254" s="24"/>
      <c r="AE254" s="27"/>
    </row>
    <row r="255" spans="1:31" s="2" customFormat="1">
      <c r="A255"/>
      <c r="B255"/>
      <c r="C255" s="1"/>
      <c r="D255" s="24"/>
      <c r="E255" s="27"/>
      <c r="F255" s="24"/>
      <c r="G255" s="27"/>
      <c r="H255" s="24"/>
      <c r="I255" s="27"/>
      <c r="J255" s="24"/>
      <c r="K255" s="27"/>
      <c r="L255" s="24"/>
      <c r="M255" s="27"/>
      <c r="N255" s="24"/>
      <c r="O255" s="27"/>
      <c r="P255" s="24"/>
      <c r="Q255" s="27"/>
      <c r="R255" s="24"/>
      <c r="S255" s="27"/>
      <c r="T255" s="24"/>
      <c r="U255" s="27"/>
      <c r="V255" s="24"/>
      <c r="W255" s="27"/>
      <c r="X255" s="24"/>
      <c r="Y255" s="27"/>
      <c r="Z255" s="24"/>
      <c r="AA255" s="27"/>
      <c r="AB255" s="24"/>
      <c r="AC255" s="27"/>
      <c r="AD255" s="24"/>
      <c r="AE255" s="27"/>
    </row>
    <row r="256" spans="1:31" s="2" customFormat="1">
      <c r="A256"/>
      <c r="B256"/>
      <c r="C256" s="1"/>
      <c r="D256" s="24"/>
      <c r="E256" s="27"/>
      <c r="F256" s="24"/>
      <c r="G256" s="27"/>
      <c r="H256" s="24"/>
      <c r="I256" s="27"/>
      <c r="J256" s="24"/>
      <c r="K256" s="27"/>
      <c r="L256" s="24"/>
      <c r="M256" s="27"/>
      <c r="N256" s="24"/>
      <c r="O256" s="27"/>
      <c r="P256" s="24"/>
      <c r="Q256" s="27"/>
      <c r="R256" s="24"/>
      <c r="S256" s="27"/>
      <c r="T256" s="24"/>
      <c r="U256" s="27"/>
      <c r="V256" s="24"/>
      <c r="W256" s="27"/>
      <c r="X256" s="24"/>
      <c r="Y256" s="27"/>
      <c r="Z256" s="24"/>
      <c r="AA256" s="27"/>
      <c r="AB256" s="24"/>
      <c r="AC256" s="27"/>
      <c r="AD256" s="24"/>
      <c r="AE256" s="27"/>
    </row>
    <row r="257" spans="1:31" s="2" customFormat="1">
      <c r="A257"/>
      <c r="B257"/>
      <c r="C257" s="1"/>
      <c r="D257" s="24"/>
      <c r="E257" s="27"/>
      <c r="F257" s="24"/>
      <c r="G257" s="27"/>
      <c r="H257" s="24"/>
      <c r="I257" s="27"/>
      <c r="J257" s="24"/>
      <c r="K257" s="27"/>
      <c r="L257" s="24"/>
      <c r="M257" s="27"/>
      <c r="N257" s="24"/>
      <c r="O257" s="27"/>
      <c r="P257" s="24"/>
      <c r="Q257" s="27"/>
      <c r="R257" s="24"/>
      <c r="S257" s="27"/>
      <c r="T257" s="24"/>
      <c r="U257" s="27"/>
      <c r="V257" s="24"/>
      <c r="W257" s="27"/>
      <c r="X257" s="24"/>
      <c r="Y257" s="27"/>
      <c r="Z257" s="24"/>
      <c r="AA257" s="27"/>
      <c r="AB257" s="24"/>
      <c r="AC257" s="27"/>
      <c r="AD257" s="24"/>
      <c r="AE257" s="27"/>
    </row>
    <row r="258" spans="1:31" s="2" customFormat="1">
      <c r="A258"/>
      <c r="B258"/>
      <c r="C258" s="1"/>
      <c r="D258" s="24"/>
      <c r="E258" s="27"/>
      <c r="F258" s="24"/>
      <c r="G258" s="27"/>
      <c r="H258" s="24"/>
      <c r="I258" s="27"/>
      <c r="J258" s="24"/>
      <c r="K258" s="27"/>
      <c r="L258" s="24"/>
      <c r="M258" s="27"/>
      <c r="N258" s="24"/>
      <c r="O258" s="27"/>
      <c r="P258" s="24"/>
      <c r="Q258" s="27"/>
      <c r="R258" s="24"/>
      <c r="S258" s="27"/>
      <c r="T258" s="24"/>
      <c r="U258" s="27"/>
      <c r="V258" s="24"/>
      <c r="W258" s="27"/>
      <c r="X258" s="24"/>
      <c r="Y258" s="27"/>
      <c r="Z258" s="24"/>
      <c r="AA258" s="27"/>
      <c r="AB258" s="24"/>
      <c r="AC258" s="27"/>
      <c r="AD258" s="24"/>
      <c r="AE258" s="27"/>
    </row>
    <row r="259" spans="1:31" s="2" customFormat="1">
      <c r="A259"/>
      <c r="B259"/>
      <c r="C259" s="1"/>
      <c r="D259" s="24"/>
      <c r="E259" s="27"/>
      <c r="F259" s="24"/>
      <c r="G259" s="27"/>
      <c r="H259" s="24"/>
      <c r="I259" s="27"/>
      <c r="J259" s="24"/>
      <c r="K259" s="27"/>
      <c r="L259" s="24"/>
      <c r="M259" s="27"/>
      <c r="N259" s="24"/>
      <c r="O259" s="27"/>
      <c r="P259" s="24"/>
      <c r="Q259" s="27"/>
      <c r="R259" s="24"/>
      <c r="S259" s="27"/>
      <c r="T259" s="24"/>
      <c r="U259" s="27"/>
      <c r="V259" s="24"/>
      <c r="W259" s="27"/>
      <c r="X259" s="24"/>
      <c r="Y259" s="27"/>
      <c r="Z259" s="24"/>
      <c r="AA259" s="27"/>
      <c r="AB259" s="24"/>
      <c r="AC259" s="27"/>
      <c r="AD259" s="24"/>
      <c r="AE259" s="27"/>
    </row>
    <row r="260" spans="1:31" s="2" customFormat="1">
      <c r="A260"/>
      <c r="B260"/>
      <c r="C260" s="1"/>
      <c r="D260" s="24"/>
      <c r="E260" s="27"/>
      <c r="F260" s="24"/>
      <c r="G260" s="27"/>
      <c r="H260" s="24"/>
      <c r="I260" s="27"/>
      <c r="J260" s="24"/>
      <c r="K260" s="27"/>
      <c r="L260" s="24"/>
      <c r="M260" s="27"/>
      <c r="N260" s="24"/>
      <c r="O260" s="27"/>
      <c r="P260" s="24"/>
      <c r="Q260" s="27"/>
      <c r="R260" s="24"/>
      <c r="S260" s="27"/>
      <c r="T260" s="24"/>
      <c r="U260" s="27"/>
      <c r="V260" s="24"/>
      <c r="W260" s="27"/>
      <c r="X260" s="24"/>
      <c r="Y260" s="27"/>
      <c r="Z260" s="24"/>
      <c r="AA260" s="27"/>
      <c r="AB260" s="24"/>
      <c r="AC260" s="27"/>
      <c r="AD260" s="24"/>
      <c r="AE260" s="27"/>
    </row>
    <row r="261" spans="1:31" s="2" customFormat="1">
      <c r="A261"/>
      <c r="B261"/>
      <c r="C261" s="1"/>
      <c r="D261" s="24"/>
      <c r="E261" s="27"/>
      <c r="F261" s="24"/>
      <c r="G261" s="27"/>
      <c r="H261" s="24"/>
      <c r="I261" s="27"/>
      <c r="J261" s="24"/>
      <c r="K261" s="27"/>
      <c r="L261" s="24"/>
      <c r="M261" s="27"/>
      <c r="N261" s="24"/>
      <c r="O261" s="27"/>
      <c r="P261" s="24"/>
      <c r="Q261" s="27"/>
      <c r="R261" s="24"/>
      <c r="S261" s="27"/>
      <c r="T261" s="24"/>
      <c r="U261" s="27"/>
      <c r="V261" s="24"/>
      <c r="W261" s="27"/>
      <c r="X261" s="24"/>
      <c r="Y261" s="27"/>
      <c r="Z261" s="24"/>
      <c r="AA261" s="27"/>
      <c r="AB261" s="24"/>
      <c r="AC261" s="27"/>
      <c r="AD261" s="24"/>
      <c r="AE261" s="27"/>
    </row>
    <row r="262" spans="1:31" s="2" customFormat="1">
      <c r="A262"/>
      <c r="B262"/>
      <c r="C262" s="1"/>
      <c r="D262" s="24"/>
      <c r="E262" s="27"/>
      <c r="F262" s="24"/>
      <c r="G262" s="27"/>
      <c r="H262" s="24"/>
      <c r="I262" s="27"/>
      <c r="J262" s="24"/>
      <c r="K262" s="27"/>
      <c r="L262" s="24"/>
      <c r="M262" s="27"/>
      <c r="N262" s="24"/>
      <c r="O262" s="27"/>
      <c r="P262" s="24"/>
      <c r="Q262" s="27"/>
      <c r="R262" s="24"/>
      <c r="S262" s="27"/>
      <c r="T262" s="24"/>
      <c r="U262" s="27"/>
      <c r="V262" s="24"/>
      <c r="W262" s="27"/>
      <c r="X262" s="24"/>
      <c r="Y262" s="27"/>
      <c r="Z262" s="24"/>
      <c r="AA262" s="27"/>
      <c r="AB262" s="24"/>
      <c r="AC262" s="27"/>
      <c r="AD262" s="24"/>
      <c r="AE262" s="27"/>
    </row>
    <row r="263" spans="1:31" s="2" customFormat="1">
      <c r="A263"/>
      <c r="B263"/>
      <c r="C263" s="1"/>
      <c r="D263" s="24"/>
      <c r="E263" s="27"/>
      <c r="F263" s="24"/>
      <c r="G263" s="27"/>
      <c r="H263" s="24"/>
      <c r="I263" s="27"/>
      <c r="J263" s="24"/>
      <c r="K263" s="27"/>
      <c r="L263" s="24"/>
      <c r="M263" s="27"/>
      <c r="N263" s="24"/>
      <c r="O263" s="27"/>
      <c r="P263" s="24"/>
      <c r="Q263" s="27"/>
      <c r="R263" s="24"/>
      <c r="S263" s="27"/>
      <c r="T263" s="24"/>
      <c r="U263" s="27"/>
      <c r="V263" s="24"/>
      <c r="W263" s="27"/>
      <c r="X263" s="24"/>
      <c r="Y263" s="27"/>
      <c r="Z263" s="24"/>
      <c r="AA263" s="27"/>
      <c r="AB263" s="24"/>
      <c r="AC263" s="27"/>
      <c r="AD263" s="24"/>
      <c r="AE263" s="27"/>
    </row>
    <row r="264" spans="1:31" s="2" customFormat="1">
      <c r="A264"/>
      <c r="B264"/>
      <c r="C264" s="1"/>
      <c r="D264" s="24"/>
      <c r="E264" s="27"/>
      <c r="F264" s="24"/>
      <c r="G264" s="27"/>
      <c r="H264" s="24"/>
      <c r="I264" s="27"/>
      <c r="J264" s="24"/>
      <c r="K264" s="27"/>
      <c r="L264" s="24"/>
      <c r="M264" s="27"/>
      <c r="N264" s="24"/>
      <c r="O264" s="27"/>
      <c r="P264" s="24"/>
      <c r="Q264" s="27"/>
      <c r="R264" s="24"/>
      <c r="S264" s="27"/>
      <c r="T264" s="24"/>
      <c r="U264" s="27"/>
      <c r="V264" s="24"/>
      <c r="W264" s="27"/>
      <c r="X264" s="24"/>
      <c r="Y264" s="27"/>
      <c r="Z264" s="24"/>
      <c r="AA264" s="27"/>
      <c r="AB264" s="24"/>
      <c r="AC264" s="27"/>
      <c r="AD264" s="24"/>
      <c r="AE264" s="27"/>
    </row>
    <row r="265" spans="1:31" s="2" customFormat="1">
      <c r="A265"/>
      <c r="B265"/>
      <c r="C265" s="1"/>
      <c r="D265" s="24"/>
      <c r="E265" s="27"/>
      <c r="F265" s="24"/>
      <c r="G265" s="27"/>
      <c r="H265" s="24"/>
      <c r="I265" s="27"/>
      <c r="J265" s="24"/>
      <c r="K265" s="27"/>
      <c r="L265" s="24"/>
      <c r="M265" s="27"/>
      <c r="N265" s="24"/>
      <c r="O265" s="27"/>
      <c r="P265" s="24"/>
      <c r="Q265" s="27"/>
      <c r="R265" s="24"/>
      <c r="S265" s="27"/>
      <c r="T265" s="24"/>
      <c r="U265" s="27"/>
      <c r="V265" s="24"/>
      <c r="W265" s="27"/>
      <c r="X265" s="24"/>
      <c r="Y265" s="27"/>
      <c r="Z265" s="24"/>
      <c r="AA265" s="27"/>
      <c r="AB265" s="24"/>
      <c r="AC265" s="27"/>
      <c r="AD265" s="24"/>
      <c r="AE265" s="27"/>
    </row>
    <row r="266" spans="1:31" s="2" customFormat="1">
      <c r="A266"/>
      <c r="B266"/>
      <c r="C266" s="1"/>
      <c r="D266" s="24"/>
      <c r="E266" s="27"/>
      <c r="F266" s="24"/>
      <c r="G266" s="27"/>
      <c r="H266" s="24"/>
      <c r="I266" s="27"/>
      <c r="J266" s="24"/>
      <c r="K266" s="27"/>
      <c r="L266" s="24"/>
      <c r="M266" s="27"/>
      <c r="N266" s="24"/>
      <c r="O266" s="27"/>
      <c r="P266" s="24"/>
      <c r="Q266" s="27"/>
      <c r="R266" s="24"/>
      <c r="S266" s="27"/>
      <c r="T266" s="24"/>
      <c r="U266" s="27"/>
      <c r="V266" s="24"/>
      <c r="W266" s="27"/>
      <c r="X266" s="24"/>
      <c r="Y266" s="27"/>
      <c r="Z266" s="24"/>
      <c r="AA266" s="27"/>
      <c r="AB266" s="24"/>
      <c r="AC266" s="27"/>
      <c r="AD266" s="24"/>
      <c r="AE266" s="27"/>
    </row>
    <row r="267" spans="1:31" s="2" customFormat="1">
      <c r="A267"/>
      <c r="B267"/>
      <c r="C267" s="1"/>
      <c r="D267" s="24"/>
      <c r="E267" s="27"/>
      <c r="F267" s="24"/>
      <c r="G267" s="27"/>
      <c r="H267" s="24"/>
      <c r="I267" s="27"/>
      <c r="J267" s="24"/>
      <c r="K267" s="27"/>
      <c r="L267" s="24"/>
      <c r="M267" s="27"/>
      <c r="N267" s="24"/>
      <c r="O267" s="27"/>
      <c r="P267" s="24"/>
      <c r="Q267" s="27"/>
      <c r="R267" s="24"/>
      <c r="S267" s="27"/>
      <c r="T267" s="24"/>
      <c r="U267" s="27"/>
      <c r="V267" s="24"/>
      <c r="W267" s="27"/>
      <c r="X267" s="24"/>
      <c r="Y267" s="27"/>
      <c r="Z267" s="24"/>
      <c r="AA267" s="27"/>
      <c r="AB267" s="24"/>
      <c r="AC267" s="27"/>
      <c r="AD267" s="24"/>
      <c r="AE267" s="27"/>
    </row>
    <row r="268" spans="1:31" s="2" customFormat="1">
      <c r="A268"/>
      <c r="B268"/>
      <c r="C268" s="1"/>
      <c r="D268" s="24"/>
      <c r="E268" s="27"/>
      <c r="F268" s="24"/>
      <c r="G268" s="27"/>
      <c r="H268" s="24"/>
      <c r="I268" s="27"/>
      <c r="J268" s="24"/>
      <c r="K268" s="27"/>
      <c r="L268" s="24"/>
      <c r="M268" s="27"/>
      <c r="N268" s="24"/>
      <c r="O268" s="27"/>
      <c r="P268" s="24"/>
      <c r="Q268" s="27"/>
      <c r="R268" s="24"/>
      <c r="S268" s="27"/>
      <c r="T268" s="24"/>
      <c r="U268" s="27"/>
      <c r="V268" s="24"/>
      <c r="W268" s="27"/>
      <c r="X268" s="24"/>
      <c r="Y268" s="27"/>
      <c r="Z268" s="24"/>
      <c r="AA268" s="27"/>
      <c r="AB268" s="24"/>
      <c r="AC268" s="27"/>
      <c r="AD268" s="24"/>
      <c r="AE268" s="27"/>
    </row>
    <row r="269" spans="1:31" s="2" customFormat="1">
      <c r="A269"/>
      <c r="B269"/>
      <c r="C269" s="1"/>
      <c r="D269" s="24"/>
      <c r="E269" s="27"/>
      <c r="F269" s="24"/>
      <c r="G269" s="27"/>
      <c r="H269" s="24"/>
      <c r="I269" s="27"/>
      <c r="J269" s="24"/>
      <c r="K269" s="27"/>
      <c r="L269" s="24"/>
      <c r="M269" s="27"/>
      <c r="N269" s="24"/>
      <c r="O269" s="27"/>
      <c r="P269" s="24"/>
      <c r="Q269" s="27"/>
      <c r="R269" s="24"/>
      <c r="S269" s="27"/>
      <c r="T269" s="24"/>
      <c r="U269" s="27"/>
      <c r="V269" s="24"/>
      <c r="W269" s="27"/>
      <c r="X269" s="24"/>
      <c r="Y269" s="27"/>
      <c r="Z269" s="24"/>
      <c r="AA269" s="27"/>
      <c r="AB269" s="24"/>
      <c r="AC269" s="27"/>
      <c r="AD269" s="24"/>
      <c r="AE269" s="27"/>
    </row>
    <row r="270" spans="1:31" s="2" customFormat="1">
      <c r="A270"/>
      <c r="B270"/>
      <c r="C270" s="1"/>
      <c r="D270" s="24"/>
      <c r="E270" s="27"/>
      <c r="F270" s="24"/>
      <c r="G270" s="27"/>
      <c r="H270" s="24"/>
      <c r="I270" s="27"/>
      <c r="J270" s="24"/>
      <c r="K270" s="27"/>
      <c r="L270" s="24"/>
      <c r="M270" s="27"/>
      <c r="N270" s="24"/>
      <c r="O270" s="27"/>
      <c r="P270" s="24"/>
      <c r="Q270" s="27"/>
      <c r="R270" s="24"/>
      <c r="S270" s="27"/>
      <c r="T270" s="24"/>
      <c r="U270" s="27"/>
      <c r="V270" s="24"/>
      <c r="W270" s="27"/>
      <c r="X270" s="24"/>
      <c r="Y270" s="27"/>
      <c r="Z270" s="24"/>
      <c r="AA270" s="27"/>
      <c r="AB270" s="24"/>
      <c r="AC270" s="27"/>
      <c r="AD270" s="24"/>
      <c r="AE270" s="27"/>
    </row>
    <row r="271" spans="1:31" s="2" customFormat="1">
      <c r="A271"/>
      <c r="B271"/>
      <c r="C271" s="1"/>
      <c r="D271" s="24"/>
      <c r="E271" s="27"/>
      <c r="F271" s="24"/>
      <c r="G271" s="27"/>
      <c r="H271" s="24"/>
      <c r="I271" s="27"/>
      <c r="J271" s="24"/>
      <c r="K271" s="27"/>
      <c r="L271" s="24"/>
      <c r="M271" s="27"/>
      <c r="N271" s="24"/>
      <c r="O271" s="27"/>
      <c r="P271" s="24"/>
      <c r="Q271" s="27"/>
      <c r="R271" s="24"/>
      <c r="S271" s="27"/>
      <c r="T271" s="24"/>
      <c r="U271" s="27"/>
      <c r="V271" s="24"/>
      <c r="W271" s="27"/>
      <c r="X271" s="24"/>
      <c r="Y271" s="27"/>
      <c r="Z271" s="24"/>
      <c r="AA271" s="27"/>
      <c r="AB271" s="24"/>
      <c r="AC271" s="27"/>
      <c r="AD271" s="24"/>
      <c r="AE271" s="27"/>
    </row>
    <row r="272" spans="1:31" s="2" customFormat="1">
      <c r="A272"/>
      <c r="B272"/>
      <c r="C272" s="1"/>
      <c r="D272" s="24"/>
      <c r="E272" s="27"/>
      <c r="F272" s="24"/>
      <c r="G272" s="27"/>
      <c r="H272" s="24"/>
      <c r="I272" s="27"/>
      <c r="J272" s="24"/>
      <c r="K272" s="27"/>
      <c r="L272" s="24"/>
      <c r="M272" s="27"/>
      <c r="N272" s="24"/>
      <c r="O272" s="27"/>
      <c r="P272" s="24"/>
      <c r="Q272" s="27"/>
      <c r="R272" s="24"/>
      <c r="S272" s="27"/>
      <c r="T272" s="24"/>
      <c r="U272" s="27"/>
      <c r="V272" s="24"/>
      <c r="W272" s="27"/>
      <c r="X272" s="24"/>
      <c r="Y272" s="27"/>
      <c r="Z272" s="24"/>
      <c r="AA272" s="27"/>
      <c r="AB272" s="24"/>
      <c r="AC272" s="27"/>
      <c r="AD272" s="24"/>
      <c r="AE272" s="27"/>
    </row>
    <row r="273" spans="1:31" s="2" customFormat="1">
      <c r="A273"/>
      <c r="B273"/>
      <c r="C273" s="1"/>
      <c r="D273" s="24"/>
      <c r="E273" s="27"/>
      <c r="F273" s="24"/>
      <c r="G273" s="27"/>
      <c r="H273" s="24"/>
      <c r="I273" s="27"/>
      <c r="J273" s="24"/>
      <c r="K273" s="27"/>
      <c r="L273" s="24"/>
      <c r="M273" s="27"/>
      <c r="N273" s="24"/>
      <c r="O273" s="27"/>
      <c r="P273" s="24"/>
      <c r="Q273" s="27"/>
      <c r="R273" s="24"/>
      <c r="S273" s="27"/>
      <c r="T273" s="24"/>
      <c r="U273" s="27"/>
      <c r="V273" s="24"/>
      <c r="W273" s="27"/>
      <c r="X273" s="24"/>
      <c r="Y273" s="27"/>
      <c r="Z273" s="24"/>
      <c r="AA273" s="27"/>
      <c r="AB273" s="24"/>
      <c r="AC273" s="27"/>
      <c r="AD273" s="24"/>
      <c r="AE273" s="27"/>
    </row>
    <row r="274" spans="1:31" s="2" customFormat="1">
      <c r="A274"/>
      <c r="B274"/>
      <c r="C274" s="1"/>
      <c r="D274" s="24"/>
      <c r="E274" s="27"/>
      <c r="F274" s="24"/>
      <c r="G274" s="27"/>
      <c r="H274" s="24"/>
      <c r="I274" s="27"/>
      <c r="J274" s="24"/>
      <c r="K274" s="27"/>
      <c r="L274" s="24"/>
      <c r="M274" s="27"/>
      <c r="N274" s="24"/>
      <c r="O274" s="27"/>
      <c r="P274" s="24"/>
      <c r="Q274" s="27"/>
      <c r="R274" s="24"/>
      <c r="S274" s="27"/>
      <c r="T274" s="24"/>
      <c r="U274" s="27"/>
      <c r="V274" s="24"/>
      <c r="W274" s="27"/>
      <c r="X274" s="24"/>
      <c r="Y274" s="27"/>
      <c r="Z274" s="24"/>
      <c r="AA274" s="27"/>
      <c r="AB274" s="24"/>
      <c r="AC274" s="27"/>
      <c r="AD274" s="24"/>
      <c r="AE274" s="27"/>
    </row>
    <row r="275" spans="1:31" s="2" customFormat="1">
      <c r="A275"/>
      <c r="B275"/>
      <c r="C275" s="1"/>
      <c r="D275" s="24"/>
      <c r="E275" s="27"/>
      <c r="F275" s="24"/>
      <c r="G275" s="27"/>
      <c r="H275" s="24"/>
      <c r="I275" s="27"/>
      <c r="J275" s="24"/>
      <c r="K275" s="27"/>
      <c r="L275" s="24"/>
      <c r="M275" s="27"/>
      <c r="N275" s="24"/>
      <c r="O275" s="27"/>
      <c r="P275" s="24"/>
      <c r="Q275" s="27"/>
      <c r="R275" s="24"/>
      <c r="S275" s="27"/>
      <c r="T275" s="24"/>
      <c r="U275" s="27"/>
      <c r="V275" s="24"/>
      <c r="W275" s="27"/>
      <c r="X275" s="24"/>
      <c r="Y275" s="27"/>
      <c r="Z275" s="24"/>
      <c r="AA275" s="27"/>
      <c r="AB275" s="24"/>
      <c r="AC275" s="27"/>
      <c r="AD275" s="24"/>
      <c r="AE275" s="27"/>
    </row>
    <row r="276" spans="1:31" s="2" customFormat="1">
      <c r="A276"/>
      <c r="B276"/>
      <c r="C276" s="1"/>
      <c r="D276" s="24"/>
      <c r="E276" s="27"/>
      <c r="F276" s="24"/>
      <c r="G276" s="27"/>
      <c r="H276" s="24"/>
      <c r="I276" s="27"/>
      <c r="J276" s="24"/>
      <c r="K276" s="27"/>
      <c r="L276" s="24"/>
      <c r="M276" s="27"/>
      <c r="N276" s="24"/>
      <c r="O276" s="27"/>
      <c r="P276" s="24"/>
      <c r="Q276" s="27"/>
      <c r="R276" s="24"/>
      <c r="S276" s="27"/>
      <c r="T276" s="24"/>
      <c r="U276" s="27"/>
      <c r="V276" s="24"/>
      <c r="W276" s="27"/>
      <c r="X276" s="24"/>
      <c r="Y276" s="27"/>
      <c r="Z276" s="24"/>
      <c r="AA276" s="27"/>
      <c r="AB276" s="24"/>
      <c r="AC276" s="27"/>
      <c r="AD276" s="24"/>
      <c r="AE276" s="27"/>
    </row>
    <row r="277" spans="1:31" s="2" customFormat="1">
      <c r="A277"/>
      <c r="B277"/>
      <c r="C277" s="1"/>
      <c r="D277" s="24"/>
      <c r="E277" s="27"/>
      <c r="F277" s="24"/>
      <c r="G277" s="27"/>
      <c r="H277" s="24"/>
      <c r="I277" s="27"/>
      <c r="J277" s="24"/>
      <c r="K277" s="27"/>
      <c r="L277" s="24"/>
      <c r="M277" s="27"/>
      <c r="N277" s="24"/>
      <c r="O277" s="27"/>
      <c r="P277" s="24"/>
      <c r="Q277" s="27"/>
      <c r="R277" s="24"/>
      <c r="S277" s="27"/>
      <c r="T277" s="24"/>
      <c r="U277" s="27"/>
      <c r="V277" s="24"/>
      <c r="W277" s="27"/>
      <c r="X277" s="24"/>
      <c r="Y277" s="27"/>
      <c r="Z277" s="24"/>
      <c r="AA277" s="27"/>
      <c r="AB277" s="24"/>
      <c r="AC277" s="27"/>
      <c r="AD277" s="24"/>
      <c r="AE277" s="27"/>
    </row>
    <row r="278" spans="1:31" s="2" customFormat="1">
      <c r="A278"/>
      <c r="B278"/>
      <c r="C278" s="1"/>
      <c r="D278" s="24"/>
      <c r="E278" s="27"/>
      <c r="F278" s="24"/>
      <c r="G278" s="27"/>
      <c r="H278" s="24"/>
      <c r="I278" s="27"/>
      <c r="J278" s="24"/>
      <c r="K278" s="27"/>
      <c r="L278" s="24"/>
      <c r="M278" s="27"/>
      <c r="N278" s="24"/>
      <c r="O278" s="27"/>
      <c r="P278" s="24"/>
      <c r="Q278" s="27"/>
      <c r="R278" s="24"/>
      <c r="S278" s="27"/>
      <c r="T278" s="24"/>
      <c r="U278" s="27"/>
      <c r="V278" s="24"/>
      <c r="W278" s="27"/>
      <c r="X278" s="24"/>
      <c r="Y278" s="27"/>
      <c r="Z278" s="24"/>
      <c r="AA278" s="27"/>
      <c r="AB278" s="24"/>
      <c r="AC278" s="27"/>
      <c r="AD278" s="24"/>
      <c r="AE278" s="27"/>
    </row>
    <row r="279" spans="1:31" s="2" customFormat="1">
      <c r="A279"/>
      <c r="B279"/>
      <c r="C279" s="1"/>
      <c r="D279" s="24"/>
      <c r="E279" s="27"/>
      <c r="F279" s="24"/>
      <c r="G279" s="27"/>
      <c r="H279" s="24"/>
      <c r="I279" s="27"/>
      <c r="J279" s="24"/>
      <c r="K279" s="27"/>
      <c r="L279" s="24"/>
      <c r="M279" s="27"/>
      <c r="N279" s="24"/>
      <c r="O279" s="27"/>
      <c r="P279" s="24"/>
      <c r="Q279" s="27"/>
      <c r="R279" s="24"/>
      <c r="S279" s="27"/>
      <c r="T279" s="24"/>
      <c r="U279" s="27"/>
      <c r="V279" s="24"/>
      <c r="W279" s="27"/>
      <c r="X279" s="24"/>
      <c r="Y279" s="27"/>
      <c r="Z279" s="24"/>
      <c r="AA279" s="27"/>
      <c r="AB279" s="24"/>
      <c r="AC279" s="27"/>
      <c r="AD279" s="24"/>
      <c r="AE279" s="27"/>
    </row>
    <row r="280" spans="1:31" s="2" customFormat="1">
      <c r="A280"/>
      <c r="B280"/>
      <c r="C280" s="1"/>
      <c r="D280" s="24"/>
      <c r="E280" s="27"/>
      <c r="F280" s="24"/>
      <c r="G280" s="27"/>
      <c r="H280" s="24"/>
      <c r="I280" s="27"/>
      <c r="J280" s="24"/>
      <c r="K280" s="27"/>
      <c r="L280" s="24"/>
      <c r="M280" s="27"/>
      <c r="N280" s="24"/>
      <c r="O280" s="27"/>
      <c r="P280" s="24"/>
      <c r="Q280" s="27"/>
      <c r="R280" s="24"/>
      <c r="S280" s="27"/>
      <c r="T280" s="24"/>
      <c r="U280" s="27"/>
      <c r="V280" s="24"/>
      <c r="W280" s="27"/>
      <c r="X280" s="24"/>
      <c r="Y280" s="27"/>
      <c r="Z280" s="24"/>
      <c r="AA280" s="27"/>
      <c r="AB280" s="24"/>
      <c r="AC280" s="27"/>
      <c r="AD280" s="24"/>
      <c r="AE280" s="27"/>
    </row>
    <row r="281" spans="1:31" s="2" customFormat="1">
      <c r="A281"/>
      <c r="B281"/>
      <c r="C281" s="1"/>
      <c r="D281" s="24"/>
      <c r="E281" s="27"/>
      <c r="F281" s="24"/>
      <c r="G281" s="27"/>
      <c r="H281" s="24"/>
      <c r="I281" s="27"/>
      <c r="J281" s="24"/>
      <c r="K281" s="27"/>
      <c r="L281" s="24"/>
      <c r="M281" s="27"/>
      <c r="N281" s="24"/>
      <c r="O281" s="27"/>
      <c r="P281" s="24"/>
      <c r="Q281" s="27"/>
      <c r="R281" s="24"/>
      <c r="S281" s="27"/>
      <c r="T281" s="24"/>
      <c r="U281" s="27"/>
      <c r="V281" s="24"/>
      <c r="W281" s="27"/>
      <c r="X281" s="24"/>
      <c r="Y281" s="27"/>
      <c r="Z281" s="24"/>
      <c r="AA281" s="27"/>
      <c r="AB281" s="24"/>
      <c r="AC281" s="27"/>
      <c r="AD281" s="24"/>
      <c r="AE281" s="27"/>
    </row>
    <row r="282" spans="1:31" s="2" customFormat="1">
      <c r="A282"/>
      <c r="B282"/>
      <c r="C282" s="1"/>
      <c r="D282" s="24"/>
      <c r="E282" s="27"/>
      <c r="F282" s="24"/>
      <c r="G282" s="27"/>
      <c r="H282" s="24"/>
      <c r="I282" s="27"/>
      <c r="J282" s="24"/>
      <c r="K282" s="27"/>
      <c r="L282" s="24"/>
      <c r="M282" s="27"/>
      <c r="N282" s="24"/>
      <c r="O282" s="27"/>
      <c r="P282" s="24"/>
      <c r="Q282" s="27"/>
      <c r="R282" s="24"/>
      <c r="S282" s="27"/>
      <c r="T282" s="24"/>
      <c r="U282" s="27"/>
      <c r="V282" s="24"/>
      <c r="W282" s="27"/>
      <c r="X282" s="24"/>
      <c r="Y282" s="27"/>
      <c r="Z282" s="24"/>
      <c r="AA282" s="27"/>
      <c r="AB282" s="24"/>
      <c r="AC282" s="27"/>
      <c r="AD282" s="24"/>
      <c r="AE282" s="27"/>
    </row>
    <row r="283" spans="1:31" s="2" customFormat="1">
      <c r="A283"/>
      <c r="B283"/>
      <c r="C283" s="1"/>
      <c r="D283" s="24"/>
      <c r="E283" s="27"/>
      <c r="F283" s="24"/>
      <c r="G283" s="27"/>
      <c r="H283" s="24"/>
      <c r="I283" s="27"/>
      <c r="J283" s="24"/>
      <c r="K283" s="27"/>
      <c r="L283" s="24"/>
      <c r="M283" s="27"/>
      <c r="N283" s="24"/>
      <c r="O283" s="27"/>
      <c r="P283" s="24"/>
      <c r="Q283" s="27"/>
      <c r="R283" s="24"/>
      <c r="S283" s="27"/>
      <c r="T283" s="24"/>
      <c r="U283" s="27"/>
      <c r="V283" s="24"/>
      <c r="W283" s="27"/>
      <c r="X283" s="24"/>
      <c r="Y283" s="27"/>
      <c r="Z283" s="24"/>
      <c r="AA283" s="27"/>
      <c r="AB283" s="24"/>
      <c r="AC283" s="27"/>
      <c r="AD283" s="24"/>
      <c r="AE283" s="27"/>
    </row>
    <row r="284" spans="1:31" s="2" customFormat="1">
      <c r="A284"/>
      <c r="B284"/>
      <c r="C284" s="1"/>
      <c r="D284" s="24"/>
      <c r="E284" s="27"/>
      <c r="F284" s="24"/>
      <c r="G284" s="27"/>
      <c r="H284" s="24"/>
      <c r="I284" s="27"/>
      <c r="J284" s="24"/>
      <c r="K284" s="27"/>
      <c r="L284" s="24"/>
      <c r="M284" s="27"/>
      <c r="N284" s="24"/>
      <c r="O284" s="27"/>
      <c r="P284" s="24"/>
      <c r="Q284" s="27"/>
      <c r="R284" s="24"/>
      <c r="S284" s="27"/>
      <c r="T284" s="24"/>
      <c r="U284" s="27"/>
      <c r="V284" s="24"/>
      <c r="W284" s="27"/>
      <c r="X284" s="24"/>
      <c r="Y284" s="27"/>
      <c r="Z284" s="24"/>
      <c r="AA284" s="27"/>
      <c r="AB284" s="24"/>
      <c r="AC284" s="27"/>
      <c r="AD284" s="24"/>
      <c r="AE284" s="27"/>
    </row>
    <row r="285" spans="1:31" s="2" customFormat="1">
      <c r="A285"/>
      <c r="B285"/>
      <c r="C285" s="1"/>
      <c r="D285" s="24"/>
      <c r="E285" s="27"/>
      <c r="F285" s="24"/>
      <c r="G285" s="27"/>
      <c r="H285" s="24"/>
      <c r="I285" s="27"/>
      <c r="J285" s="24"/>
      <c r="K285" s="27"/>
      <c r="L285" s="24"/>
      <c r="M285" s="27"/>
      <c r="N285" s="24"/>
      <c r="O285" s="27"/>
      <c r="P285" s="24"/>
      <c r="Q285" s="27"/>
      <c r="R285" s="24"/>
      <c r="S285" s="27"/>
      <c r="T285" s="24"/>
      <c r="U285" s="27"/>
      <c r="V285" s="24"/>
      <c r="W285" s="27"/>
      <c r="X285" s="24"/>
      <c r="Y285" s="27"/>
      <c r="Z285" s="24"/>
      <c r="AA285" s="27"/>
      <c r="AB285" s="24"/>
      <c r="AC285" s="27"/>
      <c r="AD285" s="24"/>
      <c r="AE285" s="27"/>
    </row>
    <row r="286" spans="1:31" s="2" customFormat="1">
      <c r="A286"/>
      <c r="B286"/>
      <c r="C286" s="1"/>
      <c r="D286" s="24"/>
      <c r="E286" s="27"/>
      <c r="F286" s="24"/>
      <c r="G286" s="27"/>
      <c r="H286" s="24"/>
      <c r="I286" s="27"/>
      <c r="J286" s="24"/>
      <c r="K286" s="27"/>
      <c r="L286" s="24"/>
      <c r="M286" s="27"/>
      <c r="N286" s="24"/>
      <c r="O286" s="27"/>
      <c r="P286" s="24"/>
      <c r="Q286" s="27"/>
      <c r="R286" s="24"/>
      <c r="S286" s="27"/>
      <c r="T286" s="24"/>
      <c r="U286" s="27"/>
      <c r="V286" s="24"/>
      <c r="W286" s="27"/>
      <c r="X286" s="24"/>
      <c r="Y286" s="27"/>
      <c r="Z286" s="24"/>
      <c r="AA286" s="27"/>
      <c r="AB286" s="24"/>
      <c r="AC286" s="27"/>
      <c r="AD286" s="24"/>
      <c r="AE286" s="27"/>
    </row>
    <row r="287" spans="1:31" s="2" customFormat="1">
      <c r="A287"/>
      <c r="B287"/>
      <c r="C287" s="1"/>
      <c r="D287" s="24"/>
      <c r="E287" s="27"/>
      <c r="F287" s="24"/>
      <c r="G287" s="27"/>
      <c r="H287" s="24"/>
      <c r="I287" s="27"/>
      <c r="J287" s="24"/>
      <c r="K287" s="27"/>
      <c r="L287" s="24"/>
      <c r="M287" s="27"/>
      <c r="N287" s="24"/>
      <c r="O287" s="27"/>
      <c r="P287" s="24"/>
      <c r="Q287" s="27"/>
      <c r="R287" s="24"/>
      <c r="S287" s="27"/>
      <c r="T287" s="24"/>
      <c r="U287" s="27"/>
      <c r="V287" s="24"/>
      <c r="W287" s="27"/>
      <c r="X287" s="24"/>
      <c r="Y287" s="27"/>
      <c r="Z287" s="24"/>
      <c r="AA287" s="27"/>
      <c r="AB287" s="24"/>
      <c r="AC287" s="27"/>
      <c r="AD287" s="24"/>
      <c r="AE287" s="27"/>
    </row>
    <row r="288" spans="1:31" s="2" customFormat="1">
      <c r="A288"/>
      <c r="B288"/>
      <c r="C288" s="1"/>
      <c r="D288" s="24"/>
      <c r="E288" s="27"/>
      <c r="F288" s="24"/>
      <c r="G288" s="27"/>
      <c r="H288" s="24"/>
      <c r="I288" s="27"/>
      <c r="J288" s="24"/>
      <c r="K288" s="27"/>
      <c r="L288" s="24"/>
      <c r="M288" s="27"/>
      <c r="N288" s="24"/>
      <c r="O288" s="27"/>
      <c r="P288" s="24"/>
      <c r="Q288" s="27"/>
      <c r="R288" s="24"/>
      <c r="S288" s="27"/>
      <c r="T288" s="24"/>
      <c r="U288" s="27"/>
      <c r="V288" s="24"/>
      <c r="W288" s="27"/>
      <c r="X288" s="24"/>
      <c r="Y288" s="27"/>
      <c r="Z288" s="24"/>
      <c r="AA288" s="27"/>
      <c r="AB288" s="24"/>
      <c r="AC288" s="27"/>
      <c r="AD288" s="24"/>
      <c r="AE288" s="27"/>
    </row>
    <row r="289" spans="1:31" s="2" customFormat="1">
      <c r="A289"/>
      <c r="B289"/>
      <c r="C289" s="1"/>
      <c r="D289" s="24"/>
      <c r="E289" s="27"/>
      <c r="F289" s="24"/>
      <c r="G289" s="27"/>
      <c r="H289" s="24"/>
      <c r="I289" s="27"/>
      <c r="J289" s="24"/>
      <c r="K289" s="27"/>
      <c r="L289" s="24"/>
      <c r="M289" s="27"/>
      <c r="N289" s="24"/>
      <c r="O289" s="27"/>
      <c r="P289" s="24"/>
      <c r="Q289" s="27"/>
      <c r="R289" s="24"/>
      <c r="S289" s="27"/>
      <c r="T289" s="24"/>
      <c r="U289" s="27"/>
      <c r="V289" s="24"/>
      <c r="W289" s="27"/>
      <c r="X289" s="24"/>
      <c r="Y289" s="27"/>
      <c r="Z289" s="24"/>
      <c r="AA289" s="27"/>
      <c r="AB289" s="24"/>
      <c r="AC289" s="27"/>
      <c r="AD289" s="24"/>
      <c r="AE289" s="27"/>
    </row>
    <row r="290" spans="1:31" s="2" customFormat="1">
      <c r="A290"/>
      <c r="B290"/>
      <c r="C290" s="1"/>
      <c r="D290" s="24"/>
      <c r="E290" s="27"/>
      <c r="F290" s="24"/>
      <c r="G290" s="27"/>
      <c r="H290" s="24"/>
      <c r="I290" s="27"/>
      <c r="J290" s="24"/>
      <c r="K290" s="27"/>
      <c r="L290" s="24"/>
      <c r="M290" s="27"/>
      <c r="N290" s="24"/>
      <c r="O290" s="27"/>
      <c r="P290" s="24"/>
      <c r="Q290" s="27"/>
      <c r="R290" s="24"/>
      <c r="S290" s="27"/>
      <c r="T290" s="24"/>
      <c r="U290" s="27"/>
      <c r="V290" s="24"/>
      <c r="W290" s="27"/>
      <c r="X290" s="24"/>
      <c r="Y290" s="27"/>
      <c r="Z290" s="24"/>
      <c r="AA290" s="27"/>
      <c r="AB290" s="24"/>
      <c r="AC290" s="27"/>
      <c r="AD290" s="24"/>
      <c r="AE290" s="27"/>
    </row>
    <row r="291" spans="1:31" s="2" customFormat="1">
      <c r="A291"/>
      <c r="B291"/>
      <c r="C291" s="1"/>
      <c r="D291" s="24"/>
      <c r="E291" s="27"/>
      <c r="F291" s="24"/>
      <c r="G291" s="27"/>
      <c r="H291" s="24"/>
      <c r="I291" s="27"/>
      <c r="J291" s="24"/>
      <c r="K291" s="27"/>
      <c r="L291" s="24"/>
      <c r="M291" s="27"/>
      <c r="N291" s="24"/>
      <c r="O291" s="27"/>
      <c r="P291" s="24"/>
      <c r="Q291" s="27"/>
      <c r="R291" s="24"/>
      <c r="S291" s="27"/>
      <c r="T291" s="24"/>
      <c r="U291" s="27"/>
      <c r="V291" s="24"/>
      <c r="W291" s="27"/>
      <c r="X291" s="24"/>
      <c r="Y291" s="27"/>
      <c r="Z291" s="24"/>
      <c r="AA291" s="27"/>
      <c r="AB291" s="24"/>
      <c r="AC291" s="27"/>
      <c r="AD291" s="24"/>
      <c r="AE291" s="27"/>
    </row>
    <row r="292" spans="1:31" s="2" customFormat="1">
      <c r="A292"/>
      <c r="B292"/>
      <c r="C292" s="1"/>
      <c r="D292" s="24"/>
      <c r="E292" s="27"/>
      <c r="F292" s="24"/>
      <c r="G292" s="27"/>
      <c r="H292" s="24"/>
      <c r="I292" s="27"/>
      <c r="J292" s="24"/>
      <c r="K292" s="27"/>
      <c r="L292" s="24"/>
      <c r="M292" s="27"/>
      <c r="N292" s="24"/>
      <c r="O292" s="27"/>
      <c r="P292" s="24"/>
      <c r="Q292" s="27"/>
      <c r="R292" s="24"/>
      <c r="S292" s="27"/>
      <c r="T292" s="24"/>
      <c r="U292" s="27"/>
      <c r="V292" s="24"/>
      <c r="W292" s="27"/>
      <c r="X292" s="24"/>
      <c r="Y292" s="27"/>
      <c r="Z292" s="24"/>
      <c r="AA292" s="27"/>
      <c r="AB292" s="24"/>
      <c r="AC292" s="27"/>
      <c r="AD292" s="24"/>
      <c r="AE292" s="27"/>
    </row>
    <row r="293" spans="1:31" s="2" customFormat="1">
      <c r="A293"/>
      <c r="B293"/>
      <c r="C293" s="1"/>
      <c r="D293" s="24"/>
      <c r="E293" s="27"/>
      <c r="F293" s="24"/>
      <c r="G293" s="27"/>
      <c r="H293" s="24"/>
      <c r="I293" s="27"/>
      <c r="J293" s="24"/>
      <c r="K293" s="27"/>
      <c r="L293" s="24"/>
      <c r="M293" s="27"/>
      <c r="N293" s="24"/>
      <c r="O293" s="27"/>
      <c r="P293" s="24"/>
      <c r="Q293" s="27"/>
      <c r="R293" s="24"/>
      <c r="S293" s="27"/>
      <c r="T293" s="24"/>
      <c r="U293" s="27"/>
      <c r="V293" s="24"/>
      <c r="W293" s="27"/>
      <c r="X293" s="24"/>
      <c r="Y293" s="27"/>
      <c r="Z293" s="24"/>
      <c r="AA293" s="27"/>
      <c r="AB293" s="24"/>
      <c r="AC293" s="27"/>
      <c r="AD293" s="24"/>
      <c r="AE293" s="27"/>
    </row>
    <row r="294" spans="1:31" s="2" customFormat="1">
      <c r="A294"/>
      <c r="B294"/>
      <c r="C294" s="1"/>
      <c r="D294" s="24"/>
      <c r="E294" s="27"/>
      <c r="F294" s="24"/>
      <c r="G294" s="27"/>
      <c r="H294" s="24"/>
      <c r="I294" s="27"/>
      <c r="J294" s="24"/>
      <c r="K294" s="27"/>
      <c r="L294" s="24"/>
      <c r="M294" s="27"/>
      <c r="N294" s="24"/>
      <c r="O294" s="27"/>
      <c r="P294" s="24"/>
      <c r="Q294" s="27"/>
      <c r="R294" s="24"/>
      <c r="S294" s="27"/>
      <c r="T294" s="24"/>
      <c r="U294" s="27"/>
      <c r="V294" s="24"/>
      <c r="W294" s="27"/>
      <c r="X294" s="24"/>
      <c r="Y294" s="27"/>
      <c r="Z294" s="24"/>
      <c r="AA294" s="27"/>
      <c r="AB294" s="24"/>
      <c r="AC294" s="27"/>
      <c r="AD294" s="24"/>
      <c r="AE294" s="27"/>
    </row>
    <row r="295" spans="1:31" s="2" customFormat="1">
      <c r="A295"/>
      <c r="B295"/>
      <c r="C295" s="1"/>
      <c r="D295" s="24"/>
      <c r="E295" s="27"/>
      <c r="F295" s="24"/>
      <c r="G295" s="27"/>
      <c r="H295" s="24"/>
      <c r="I295" s="27"/>
      <c r="J295" s="24"/>
      <c r="K295" s="27"/>
      <c r="L295" s="24"/>
      <c r="M295" s="27"/>
      <c r="N295" s="24"/>
      <c r="O295" s="27"/>
      <c r="P295" s="24"/>
      <c r="Q295" s="27"/>
      <c r="R295" s="24"/>
      <c r="S295" s="27"/>
      <c r="T295" s="24"/>
      <c r="U295" s="27"/>
      <c r="V295" s="24"/>
      <c r="W295" s="27"/>
      <c r="X295" s="24"/>
      <c r="Y295" s="27"/>
      <c r="Z295" s="24"/>
      <c r="AA295" s="27"/>
      <c r="AB295" s="24"/>
      <c r="AC295" s="27"/>
      <c r="AD295" s="24"/>
      <c r="AE295" s="27"/>
    </row>
    <row r="296" spans="1:31" s="2" customFormat="1">
      <c r="A296"/>
      <c r="B296"/>
      <c r="C296" s="1"/>
      <c r="D296" s="24"/>
      <c r="E296" s="27"/>
      <c r="F296" s="24"/>
      <c r="G296" s="27"/>
      <c r="H296" s="24"/>
      <c r="I296" s="27"/>
      <c r="J296" s="24"/>
      <c r="K296" s="27"/>
      <c r="L296" s="24"/>
      <c r="M296" s="27"/>
      <c r="N296" s="24"/>
      <c r="O296" s="27"/>
      <c r="P296" s="24"/>
      <c r="Q296" s="27"/>
      <c r="R296" s="24"/>
      <c r="S296" s="27"/>
      <c r="T296" s="24"/>
      <c r="U296" s="27"/>
      <c r="V296" s="24"/>
      <c r="W296" s="27"/>
      <c r="X296" s="24"/>
      <c r="Y296" s="27"/>
      <c r="Z296" s="24"/>
      <c r="AA296" s="27"/>
      <c r="AB296" s="24"/>
      <c r="AC296" s="27"/>
      <c r="AD296" s="24"/>
      <c r="AE296" s="27"/>
    </row>
    <row r="297" spans="1:31" s="2" customFormat="1">
      <c r="A297"/>
      <c r="B297"/>
      <c r="C297" s="1"/>
      <c r="D297" s="24"/>
      <c r="E297" s="27"/>
      <c r="F297" s="24"/>
      <c r="G297" s="27"/>
      <c r="H297" s="24"/>
      <c r="I297" s="27"/>
      <c r="J297" s="24"/>
      <c r="K297" s="27"/>
      <c r="L297" s="24"/>
      <c r="M297" s="27"/>
      <c r="N297" s="24"/>
      <c r="O297" s="27"/>
      <c r="P297" s="24"/>
      <c r="Q297" s="27"/>
      <c r="R297" s="24"/>
      <c r="S297" s="27"/>
      <c r="T297" s="24"/>
      <c r="U297" s="27"/>
      <c r="V297" s="24"/>
      <c r="W297" s="27"/>
      <c r="X297" s="24"/>
      <c r="Y297" s="27"/>
      <c r="Z297" s="24"/>
      <c r="AA297" s="27"/>
      <c r="AB297" s="24"/>
      <c r="AC297" s="27"/>
      <c r="AD297" s="24"/>
      <c r="AE297" s="27"/>
    </row>
    <row r="298" spans="1:31" s="2" customFormat="1">
      <c r="A298"/>
      <c r="B298"/>
      <c r="C298" s="1"/>
      <c r="D298" s="24"/>
      <c r="E298" s="27"/>
      <c r="F298" s="24"/>
      <c r="G298" s="27"/>
      <c r="H298" s="24"/>
      <c r="I298" s="27"/>
      <c r="J298" s="24"/>
      <c r="K298" s="27"/>
      <c r="L298" s="24"/>
      <c r="M298" s="27"/>
      <c r="N298" s="24"/>
      <c r="O298" s="27"/>
      <c r="P298" s="24"/>
      <c r="Q298" s="27"/>
      <c r="R298" s="24"/>
      <c r="S298" s="27"/>
      <c r="T298" s="24"/>
      <c r="U298" s="27"/>
      <c r="V298" s="24"/>
      <c r="W298" s="27"/>
      <c r="X298" s="24"/>
      <c r="Y298" s="27"/>
      <c r="Z298" s="24"/>
      <c r="AA298" s="27"/>
      <c r="AB298" s="24"/>
      <c r="AC298" s="27"/>
      <c r="AD298" s="24"/>
      <c r="AE298" s="27"/>
    </row>
    <row r="299" spans="1:31" s="2" customFormat="1">
      <c r="A299"/>
      <c r="B299"/>
      <c r="C299" s="1"/>
      <c r="D299" s="24"/>
      <c r="E299" s="27"/>
      <c r="F299" s="24"/>
      <c r="G299" s="27"/>
      <c r="H299" s="24"/>
      <c r="I299" s="27"/>
      <c r="J299" s="24"/>
      <c r="K299" s="27"/>
      <c r="L299" s="24"/>
      <c r="M299" s="27"/>
      <c r="N299" s="24"/>
      <c r="O299" s="27"/>
      <c r="P299" s="24"/>
      <c r="Q299" s="27"/>
      <c r="R299" s="24"/>
      <c r="S299" s="27"/>
      <c r="T299" s="24"/>
      <c r="U299" s="27"/>
      <c r="V299" s="24"/>
      <c r="W299" s="27"/>
      <c r="X299" s="24"/>
      <c r="Y299" s="27"/>
      <c r="Z299" s="24"/>
      <c r="AA299" s="27"/>
      <c r="AB299" s="24"/>
      <c r="AC299" s="27"/>
      <c r="AD299" s="24"/>
      <c r="AE299" s="27"/>
    </row>
    <row r="300" spans="1:31" s="2" customFormat="1">
      <c r="A300"/>
      <c r="B300"/>
      <c r="C300" s="1"/>
      <c r="D300" s="24"/>
      <c r="E300" s="27"/>
      <c r="F300" s="24"/>
      <c r="G300" s="27"/>
      <c r="H300" s="24"/>
      <c r="I300" s="27"/>
      <c r="J300" s="24"/>
      <c r="K300" s="27"/>
      <c r="L300" s="24"/>
      <c r="M300" s="27"/>
      <c r="N300" s="24"/>
      <c r="O300" s="27"/>
      <c r="P300" s="24"/>
      <c r="Q300" s="27"/>
      <c r="R300" s="24"/>
      <c r="S300" s="27"/>
      <c r="T300" s="24"/>
      <c r="U300" s="27"/>
      <c r="V300" s="24"/>
      <c r="W300" s="27"/>
      <c r="X300" s="24"/>
      <c r="Y300" s="27"/>
      <c r="Z300" s="24"/>
      <c r="AA300" s="27"/>
      <c r="AB300" s="24"/>
      <c r="AC300" s="27"/>
      <c r="AD300" s="24"/>
      <c r="AE300" s="27"/>
    </row>
    <row r="301" spans="1:31" s="2" customFormat="1">
      <c r="A301"/>
      <c r="B301"/>
      <c r="C301" s="1"/>
      <c r="D301" s="24"/>
      <c r="E301" s="27"/>
      <c r="F301" s="24"/>
      <c r="G301" s="27"/>
      <c r="H301" s="24"/>
      <c r="I301" s="27"/>
      <c r="J301" s="24"/>
      <c r="K301" s="27"/>
      <c r="L301" s="24"/>
      <c r="M301" s="27"/>
      <c r="N301" s="24"/>
      <c r="O301" s="27"/>
      <c r="P301" s="24"/>
      <c r="Q301" s="27"/>
      <c r="R301" s="24"/>
      <c r="S301" s="27"/>
      <c r="T301" s="24"/>
      <c r="U301" s="27"/>
      <c r="V301" s="24"/>
      <c r="W301" s="27"/>
      <c r="X301" s="24"/>
      <c r="Y301" s="27"/>
      <c r="Z301" s="24"/>
      <c r="AA301" s="27"/>
      <c r="AB301" s="24"/>
      <c r="AC301" s="27"/>
      <c r="AD301" s="24"/>
      <c r="AE301" s="27"/>
    </row>
    <row r="302" spans="1:31" s="2" customFormat="1">
      <c r="A302"/>
      <c r="B302"/>
      <c r="C302" s="1"/>
      <c r="D302" s="24"/>
      <c r="E302" s="27"/>
      <c r="F302" s="24"/>
      <c r="G302" s="27"/>
      <c r="H302" s="24"/>
      <c r="I302" s="27"/>
      <c r="J302" s="24"/>
      <c r="K302" s="27"/>
      <c r="L302" s="24"/>
      <c r="M302" s="27"/>
      <c r="N302" s="24"/>
      <c r="O302" s="27"/>
      <c r="P302" s="24"/>
      <c r="Q302" s="27"/>
      <c r="R302" s="24"/>
      <c r="S302" s="27"/>
      <c r="T302" s="24"/>
      <c r="U302" s="27"/>
      <c r="V302" s="24"/>
      <c r="W302" s="27"/>
      <c r="X302" s="24"/>
      <c r="Y302" s="27"/>
      <c r="Z302" s="24"/>
      <c r="AA302" s="27"/>
      <c r="AB302" s="24"/>
      <c r="AC302" s="27"/>
      <c r="AD302" s="24"/>
      <c r="AE302" s="27"/>
    </row>
    <row r="303" spans="1:31" s="2" customFormat="1">
      <c r="A303"/>
      <c r="B303"/>
      <c r="C303" s="1"/>
      <c r="D303" s="24"/>
      <c r="E303" s="27"/>
      <c r="F303" s="24"/>
      <c r="G303" s="27"/>
      <c r="H303" s="24"/>
      <c r="I303" s="27"/>
      <c r="J303" s="24"/>
      <c r="K303" s="27"/>
      <c r="L303" s="24"/>
      <c r="M303" s="27"/>
      <c r="N303" s="24"/>
      <c r="O303" s="27"/>
      <c r="P303" s="24"/>
      <c r="Q303" s="27"/>
      <c r="R303" s="24"/>
      <c r="S303" s="27"/>
      <c r="T303" s="24"/>
      <c r="U303" s="27"/>
      <c r="V303" s="24"/>
      <c r="W303" s="27"/>
      <c r="X303" s="24"/>
      <c r="Y303" s="27"/>
      <c r="Z303" s="24"/>
      <c r="AA303" s="27"/>
      <c r="AB303" s="24"/>
      <c r="AC303" s="27"/>
      <c r="AD303" s="24"/>
      <c r="AE303" s="27"/>
    </row>
    <row r="304" spans="1:31" s="2" customFormat="1">
      <c r="A304"/>
      <c r="B304"/>
      <c r="C304" s="1"/>
      <c r="D304" s="24"/>
      <c r="E304" s="27"/>
      <c r="F304" s="24"/>
      <c r="G304" s="27"/>
      <c r="H304" s="24"/>
      <c r="I304" s="27"/>
      <c r="J304" s="24"/>
      <c r="K304" s="27"/>
      <c r="L304" s="24"/>
      <c r="M304" s="27"/>
      <c r="N304" s="24"/>
      <c r="O304" s="27"/>
      <c r="P304" s="24"/>
      <c r="Q304" s="27"/>
      <c r="R304" s="24"/>
      <c r="S304" s="27"/>
      <c r="T304" s="24"/>
      <c r="U304" s="27"/>
      <c r="V304" s="24"/>
      <c r="W304" s="27"/>
      <c r="X304" s="24"/>
      <c r="Y304" s="27"/>
      <c r="Z304" s="24"/>
      <c r="AA304" s="27"/>
      <c r="AB304" s="24"/>
      <c r="AC304" s="27"/>
      <c r="AD304" s="24"/>
      <c r="AE304" s="27"/>
    </row>
    <row r="305" spans="1:31" s="2" customFormat="1">
      <c r="A305"/>
      <c r="B305"/>
      <c r="C305" s="1"/>
      <c r="D305" s="24"/>
      <c r="E305" s="27"/>
      <c r="F305" s="24"/>
      <c r="G305" s="27"/>
      <c r="H305" s="24"/>
      <c r="I305" s="27"/>
      <c r="J305" s="24"/>
      <c r="K305" s="27"/>
      <c r="L305" s="24"/>
      <c r="M305" s="27"/>
      <c r="N305" s="24"/>
      <c r="O305" s="27"/>
      <c r="P305" s="24"/>
      <c r="Q305" s="27"/>
      <c r="R305" s="24"/>
      <c r="S305" s="27"/>
      <c r="T305" s="24"/>
      <c r="U305" s="27"/>
      <c r="V305" s="24"/>
      <c r="W305" s="27"/>
      <c r="X305" s="24"/>
      <c r="Y305" s="27"/>
      <c r="Z305" s="24"/>
      <c r="AA305" s="27"/>
      <c r="AB305" s="24"/>
      <c r="AC305" s="27"/>
      <c r="AD305" s="24"/>
      <c r="AE305" s="27"/>
    </row>
    <row r="306" spans="1:31" s="2" customFormat="1">
      <c r="A306"/>
      <c r="B306"/>
      <c r="C306" s="1"/>
      <c r="D306" s="24"/>
      <c r="E306" s="27"/>
      <c r="F306" s="24"/>
      <c r="G306" s="27"/>
      <c r="H306" s="24"/>
      <c r="I306" s="27"/>
      <c r="J306" s="24"/>
      <c r="K306" s="27"/>
      <c r="L306" s="24"/>
      <c r="M306" s="27"/>
      <c r="N306" s="24"/>
      <c r="O306" s="27"/>
      <c r="P306" s="24"/>
      <c r="Q306" s="27"/>
      <c r="R306" s="24"/>
      <c r="S306" s="27"/>
      <c r="T306" s="24"/>
      <c r="U306" s="27"/>
      <c r="V306" s="24"/>
      <c r="W306" s="27"/>
      <c r="X306" s="24"/>
      <c r="Y306" s="27"/>
      <c r="Z306" s="24"/>
      <c r="AA306" s="27"/>
      <c r="AB306" s="24"/>
      <c r="AC306" s="27"/>
      <c r="AD306" s="24"/>
      <c r="AE306" s="27"/>
    </row>
    <row r="307" spans="1:31" s="2" customFormat="1">
      <c r="A307"/>
      <c r="B307"/>
      <c r="C307" s="1"/>
      <c r="D307" s="24"/>
      <c r="E307" s="27"/>
      <c r="F307" s="24"/>
      <c r="G307" s="27"/>
      <c r="H307" s="24"/>
      <c r="I307" s="27"/>
      <c r="J307" s="24"/>
      <c r="K307" s="27"/>
      <c r="L307" s="24"/>
      <c r="M307" s="27"/>
      <c r="N307" s="24"/>
      <c r="O307" s="27"/>
      <c r="P307" s="24"/>
      <c r="Q307" s="27"/>
      <c r="R307" s="24"/>
      <c r="S307" s="27"/>
      <c r="T307" s="24"/>
      <c r="U307" s="27"/>
      <c r="V307" s="24"/>
      <c r="W307" s="27"/>
      <c r="X307" s="24"/>
      <c r="Y307" s="27"/>
      <c r="Z307" s="24"/>
      <c r="AA307" s="27"/>
      <c r="AB307" s="24"/>
      <c r="AC307" s="27"/>
      <c r="AD307" s="24"/>
      <c r="AE307" s="27"/>
    </row>
    <row r="308" spans="1:31" s="2" customFormat="1">
      <c r="A308"/>
      <c r="B308"/>
      <c r="C308" s="1"/>
      <c r="D308" s="24"/>
      <c r="E308" s="27"/>
      <c r="F308" s="24"/>
      <c r="G308" s="27"/>
      <c r="H308" s="24"/>
      <c r="I308" s="27"/>
      <c r="J308" s="24"/>
      <c r="K308" s="27"/>
      <c r="L308" s="24"/>
      <c r="M308" s="27"/>
      <c r="N308" s="24"/>
      <c r="O308" s="27"/>
      <c r="P308" s="24"/>
      <c r="Q308" s="27"/>
      <c r="R308" s="24"/>
      <c r="S308" s="27"/>
      <c r="T308" s="24"/>
      <c r="U308" s="27"/>
      <c r="V308" s="24"/>
      <c r="W308" s="27"/>
      <c r="X308" s="24"/>
      <c r="Y308" s="27"/>
      <c r="Z308" s="24"/>
      <c r="AA308" s="27"/>
      <c r="AB308" s="24"/>
      <c r="AC308" s="27"/>
      <c r="AD308" s="24"/>
      <c r="AE308" s="27"/>
    </row>
    <row r="309" spans="1:31" s="2" customFormat="1">
      <c r="A309"/>
      <c r="B309"/>
      <c r="C309" s="1"/>
      <c r="D309" s="24"/>
      <c r="E309" s="27"/>
      <c r="F309" s="24"/>
      <c r="G309" s="27"/>
      <c r="H309" s="24"/>
      <c r="I309" s="27"/>
      <c r="J309" s="24"/>
      <c r="K309" s="27"/>
      <c r="L309" s="24"/>
      <c r="M309" s="27"/>
      <c r="N309" s="24"/>
      <c r="O309" s="27"/>
      <c r="P309" s="24"/>
      <c r="Q309" s="27"/>
      <c r="R309" s="24"/>
      <c r="S309" s="27"/>
      <c r="T309" s="24"/>
      <c r="U309" s="27"/>
      <c r="V309" s="24"/>
      <c r="W309" s="27"/>
      <c r="X309" s="24"/>
      <c r="Y309" s="27"/>
      <c r="Z309" s="24"/>
      <c r="AA309" s="27"/>
      <c r="AB309" s="24"/>
      <c r="AC309" s="27"/>
      <c r="AD309" s="24"/>
      <c r="AE309" s="27"/>
    </row>
    <row r="310" spans="1:31" s="2" customFormat="1">
      <c r="A310"/>
      <c r="B310"/>
      <c r="C310" s="1"/>
      <c r="D310" s="24"/>
      <c r="E310" s="27"/>
      <c r="F310" s="24"/>
      <c r="G310" s="27"/>
      <c r="H310" s="24"/>
      <c r="I310" s="27"/>
      <c r="J310" s="24"/>
      <c r="K310" s="27"/>
      <c r="L310" s="24"/>
      <c r="M310" s="27"/>
      <c r="N310" s="24"/>
      <c r="O310" s="27"/>
      <c r="P310" s="24"/>
      <c r="Q310" s="27"/>
      <c r="R310" s="24"/>
      <c r="S310" s="27"/>
      <c r="T310" s="24"/>
      <c r="U310" s="27"/>
      <c r="V310" s="24"/>
      <c r="W310" s="27"/>
      <c r="X310" s="24"/>
      <c r="Y310" s="27"/>
      <c r="Z310" s="24"/>
      <c r="AA310" s="27"/>
      <c r="AB310" s="24"/>
      <c r="AC310" s="27"/>
      <c r="AD310" s="24"/>
      <c r="AE310" s="27"/>
    </row>
    <row r="311" spans="1:31" s="2" customFormat="1">
      <c r="A311"/>
      <c r="B311"/>
      <c r="C311" s="1"/>
      <c r="D311" s="24"/>
      <c r="E311" s="27"/>
      <c r="F311" s="24"/>
      <c r="G311" s="27"/>
      <c r="H311" s="24"/>
      <c r="I311" s="27"/>
      <c r="J311" s="24"/>
      <c r="K311" s="27"/>
      <c r="L311" s="24"/>
      <c r="M311" s="27"/>
      <c r="N311" s="24"/>
      <c r="O311" s="27"/>
      <c r="P311" s="24"/>
      <c r="Q311" s="27"/>
      <c r="R311" s="24"/>
      <c r="S311" s="27"/>
      <c r="T311" s="24"/>
      <c r="U311" s="27"/>
      <c r="V311" s="24"/>
      <c r="W311" s="27"/>
      <c r="X311" s="24"/>
      <c r="Y311" s="27"/>
      <c r="Z311" s="24"/>
      <c r="AA311" s="27"/>
      <c r="AB311" s="24"/>
      <c r="AC311" s="27"/>
      <c r="AD311" s="24"/>
      <c r="AE311" s="27"/>
    </row>
    <row r="312" spans="1:31" s="2" customFormat="1">
      <c r="A312"/>
      <c r="B312"/>
      <c r="C312" s="1"/>
      <c r="D312" s="24"/>
      <c r="E312" s="27"/>
      <c r="F312" s="24"/>
      <c r="G312" s="27"/>
      <c r="H312" s="24"/>
      <c r="I312" s="27"/>
      <c r="J312" s="24"/>
      <c r="K312" s="27"/>
      <c r="L312" s="24"/>
      <c r="M312" s="27"/>
      <c r="N312" s="24"/>
      <c r="O312" s="27"/>
      <c r="P312" s="24"/>
      <c r="Q312" s="27"/>
      <c r="R312" s="24"/>
      <c r="S312" s="27"/>
      <c r="T312" s="24"/>
      <c r="U312" s="27"/>
      <c r="V312" s="24"/>
      <c r="W312" s="27"/>
      <c r="X312" s="24"/>
      <c r="Y312" s="27"/>
      <c r="Z312" s="24"/>
      <c r="AA312" s="27"/>
      <c r="AB312" s="24"/>
      <c r="AC312" s="27"/>
      <c r="AD312" s="24"/>
      <c r="AE312" s="27"/>
    </row>
    <row r="313" spans="1:31" s="2" customFormat="1">
      <c r="A313"/>
      <c r="B313"/>
      <c r="C313" s="1"/>
      <c r="D313" s="24"/>
      <c r="E313" s="27"/>
      <c r="F313" s="24"/>
      <c r="G313" s="27"/>
      <c r="H313" s="24"/>
      <c r="I313" s="27"/>
      <c r="J313" s="24"/>
      <c r="K313" s="27"/>
      <c r="L313" s="24"/>
      <c r="M313" s="27"/>
      <c r="N313" s="24"/>
      <c r="O313" s="27"/>
      <c r="P313" s="24"/>
      <c r="Q313" s="27"/>
      <c r="R313" s="24"/>
      <c r="S313" s="27"/>
      <c r="T313" s="24"/>
      <c r="U313" s="27"/>
      <c r="V313" s="24"/>
      <c r="W313" s="27"/>
      <c r="X313" s="24"/>
      <c r="Y313" s="27"/>
      <c r="Z313" s="24"/>
      <c r="AA313" s="27"/>
      <c r="AB313" s="24"/>
      <c r="AC313" s="27"/>
      <c r="AD313" s="24"/>
      <c r="AE313" s="27"/>
    </row>
    <row r="314" spans="1:31" s="2" customFormat="1">
      <c r="A314"/>
      <c r="B314"/>
      <c r="C314" s="1"/>
      <c r="D314" s="24"/>
      <c r="E314" s="27"/>
      <c r="F314" s="24"/>
      <c r="G314" s="27"/>
      <c r="H314" s="24"/>
      <c r="I314" s="27"/>
      <c r="J314" s="24"/>
      <c r="K314" s="27"/>
      <c r="L314" s="24"/>
      <c r="M314" s="27"/>
      <c r="N314" s="24"/>
      <c r="O314" s="27"/>
      <c r="P314" s="24"/>
      <c r="Q314" s="27"/>
      <c r="R314" s="24"/>
      <c r="S314" s="27"/>
      <c r="T314" s="24"/>
      <c r="U314" s="27"/>
      <c r="V314" s="24"/>
      <c r="W314" s="27"/>
      <c r="X314" s="24"/>
      <c r="Y314" s="27"/>
      <c r="Z314" s="24"/>
      <c r="AA314" s="27"/>
      <c r="AB314" s="24"/>
      <c r="AC314" s="27"/>
      <c r="AD314" s="24"/>
      <c r="AE314" s="27"/>
    </row>
    <row r="315" spans="1:31" s="2" customFormat="1">
      <c r="A315"/>
      <c r="B315"/>
      <c r="C315" s="1"/>
      <c r="D315" s="24"/>
      <c r="E315" s="27"/>
      <c r="F315" s="24"/>
      <c r="G315" s="27"/>
      <c r="H315" s="24"/>
      <c r="I315" s="27"/>
      <c r="J315" s="24"/>
      <c r="K315" s="27"/>
      <c r="L315" s="24"/>
      <c r="M315" s="27"/>
      <c r="N315" s="24"/>
      <c r="O315" s="27"/>
      <c r="P315" s="24"/>
      <c r="Q315" s="27"/>
      <c r="R315" s="24"/>
      <c r="S315" s="27"/>
      <c r="T315" s="24"/>
      <c r="U315" s="27"/>
      <c r="V315" s="24"/>
      <c r="W315" s="27"/>
      <c r="X315" s="24"/>
      <c r="Y315" s="27"/>
      <c r="Z315" s="24"/>
      <c r="AA315" s="27"/>
      <c r="AB315" s="24"/>
      <c r="AC315" s="27"/>
      <c r="AD315" s="24"/>
      <c r="AE315" s="27"/>
    </row>
    <row r="316" spans="1:31" s="2" customFormat="1">
      <c r="A316"/>
      <c r="B316"/>
      <c r="C316" s="1"/>
      <c r="D316" s="24"/>
      <c r="E316" s="27"/>
      <c r="F316" s="24"/>
      <c r="G316" s="27"/>
      <c r="H316" s="24"/>
      <c r="I316" s="27"/>
      <c r="J316" s="24"/>
      <c r="K316" s="27"/>
      <c r="L316" s="24"/>
      <c r="M316" s="27"/>
      <c r="N316" s="24"/>
      <c r="O316" s="27"/>
      <c r="P316" s="24"/>
      <c r="Q316" s="27"/>
      <c r="R316" s="24"/>
      <c r="S316" s="27"/>
      <c r="T316" s="24"/>
      <c r="U316" s="27"/>
      <c r="V316" s="24"/>
      <c r="W316" s="27"/>
      <c r="X316" s="24"/>
      <c r="Y316" s="27"/>
      <c r="Z316" s="24"/>
      <c r="AA316" s="27"/>
      <c r="AB316" s="24"/>
      <c r="AC316" s="27"/>
      <c r="AD316" s="24"/>
      <c r="AE316" s="27"/>
    </row>
    <row r="317" spans="1:31" s="2" customFormat="1">
      <c r="A317"/>
      <c r="B317"/>
      <c r="C317" s="1"/>
      <c r="D317" s="24"/>
      <c r="E317" s="27"/>
      <c r="F317" s="24"/>
      <c r="G317" s="27"/>
      <c r="H317" s="24"/>
      <c r="I317" s="27"/>
      <c r="J317" s="24"/>
      <c r="K317" s="27"/>
      <c r="L317" s="24"/>
      <c r="M317" s="27"/>
      <c r="N317" s="24"/>
      <c r="O317" s="27"/>
      <c r="P317" s="24"/>
      <c r="Q317" s="27"/>
      <c r="R317" s="24"/>
      <c r="S317" s="27"/>
      <c r="T317" s="24"/>
      <c r="U317" s="27"/>
      <c r="V317" s="24"/>
      <c r="W317" s="27"/>
      <c r="X317" s="24"/>
      <c r="Y317" s="27"/>
      <c r="Z317" s="24"/>
      <c r="AA317" s="27"/>
      <c r="AB317" s="24"/>
      <c r="AC317" s="27"/>
      <c r="AD317" s="24"/>
      <c r="AE317" s="27"/>
    </row>
    <row r="318" spans="1:31" s="2" customFormat="1">
      <c r="A318"/>
      <c r="B318"/>
      <c r="C318" s="1"/>
      <c r="D318" s="24"/>
      <c r="E318" s="27"/>
      <c r="F318" s="24"/>
      <c r="G318" s="27"/>
      <c r="H318" s="24"/>
      <c r="I318" s="27"/>
      <c r="J318" s="24"/>
      <c r="K318" s="27"/>
      <c r="L318" s="24"/>
      <c r="M318" s="27"/>
      <c r="N318" s="24"/>
      <c r="O318" s="27"/>
      <c r="P318" s="24"/>
      <c r="Q318" s="27"/>
      <c r="R318" s="24"/>
      <c r="S318" s="27"/>
      <c r="T318" s="24"/>
      <c r="U318" s="27"/>
      <c r="V318" s="24"/>
      <c r="W318" s="27"/>
      <c r="X318" s="24"/>
      <c r="Y318" s="27"/>
      <c r="Z318" s="24"/>
      <c r="AA318" s="27"/>
      <c r="AB318" s="24"/>
      <c r="AC318" s="27"/>
      <c r="AD318" s="24"/>
      <c r="AE318" s="27"/>
    </row>
    <row r="319" spans="1:31" s="2" customFormat="1">
      <c r="A319"/>
      <c r="B319"/>
      <c r="C319" s="1"/>
      <c r="D319" s="24"/>
      <c r="E319" s="27"/>
      <c r="F319" s="24"/>
      <c r="G319" s="27"/>
      <c r="H319" s="24"/>
      <c r="I319" s="27"/>
      <c r="J319" s="24"/>
      <c r="K319" s="27"/>
      <c r="L319" s="24"/>
      <c r="M319" s="27"/>
      <c r="N319" s="24"/>
      <c r="O319" s="27"/>
      <c r="P319" s="24"/>
      <c r="Q319" s="27"/>
      <c r="R319" s="24"/>
      <c r="S319" s="27"/>
      <c r="T319" s="24"/>
      <c r="U319" s="27"/>
      <c r="V319" s="24"/>
      <c r="W319" s="27"/>
      <c r="X319" s="24"/>
      <c r="Y319" s="27"/>
      <c r="Z319" s="24"/>
      <c r="AA319" s="27"/>
      <c r="AB319" s="24"/>
      <c r="AC319" s="27"/>
      <c r="AD319" s="24"/>
      <c r="AE319" s="27"/>
    </row>
    <row r="320" spans="1:31" s="2" customFormat="1">
      <c r="A320"/>
      <c r="B320"/>
      <c r="C320" s="1"/>
      <c r="D320" s="24"/>
      <c r="E320" s="27"/>
      <c r="F320" s="24"/>
      <c r="G320" s="27"/>
      <c r="H320" s="24"/>
      <c r="I320" s="27"/>
      <c r="J320" s="24"/>
      <c r="K320" s="27"/>
      <c r="L320" s="24"/>
      <c r="M320" s="27"/>
      <c r="N320" s="24"/>
      <c r="O320" s="27"/>
      <c r="P320" s="24"/>
      <c r="Q320" s="27"/>
      <c r="R320" s="24"/>
      <c r="S320" s="27"/>
      <c r="T320" s="24"/>
      <c r="U320" s="27"/>
      <c r="V320" s="24"/>
      <c r="W320" s="27"/>
      <c r="X320" s="24"/>
      <c r="Y320" s="27"/>
      <c r="Z320" s="24"/>
      <c r="AA320" s="27"/>
      <c r="AB320" s="24"/>
      <c r="AC320" s="27"/>
      <c r="AD320" s="24"/>
      <c r="AE320" s="27"/>
    </row>
    <row r="321" spans="1:31" s="2" customFormat="1">
      <c r="A321"/>
      <c r="B321"/>
      <c r="C321" s="1"/>
      <c r="D321" s="24"/>
      <c r="E321" s="27"/>
      <c r="F321" s="24"/>
      <c r="G321" s="27"/>
      <c r="H321" s="24"/>
      <c r="I321" s="27"/>
      <c r="J321" s="24"/>
      <c r="K321" s="27"/>
      <c r="L321" s="24"/>
      <c r="M321" s="27"/>
      <c r="N321" s="24"/>
      <c r="O321" s="27"/>
      <c r="P321" s="24"/>
      <c r="Q321" s="27"/>
      <c r="R321" s="24"/>
      <c r="S321" s="27"/>
      <c r="T321" s="24"/>
      <c r="U321" s="27"/>
      <c r="V321" s="24"/>
      <c r="W321" s="27"/>
      <c r="X321" s="24"/>
      <c r="Y321" s="27"/>
      <c r="Z321" s="24"/>
      <c r="AA321" s="27"/>
      <c r="AB321" s="24"/>
      <c r="AC321" s="27"/>
      <c r="AD321" s="24"/>
      <c r="AE321" s="27"/>
    </row>
    <row r="322" spans="1:31" s="2" customFormat="1">
      <c r="A322"/>
      <c r="B322"/>
      <c r="C322" s="1"/>
      <c r="D322" s="24"/>
      <c r="E322" s="27"/>
      <c r="F322" s="24"/>
      <c r="G322" s="27"/>
      <c r="H322" s="24"/>
      <c r="I322" s="27"/>
      <c r="J322" s="24"/>
      <c r="K322" s="27"/>
      <c r="L322" s="24"/>
      <c r="M322" s="27"/>
      <c r="N322" s="24"/>
      <c r="O322" s="27"/>
      <c r="P322" s="24"/>
      <c r="Q322" s="27"/>
      <c r="R322" s="24"/>
      <c r="S322" s="27"/>
      <c r="T322" s="24"/>
      <c r="U322" s="27"/>
      <c r="V322" s="24"/>
      <c r="W322" s="27"/>
      <c r="X322" s="24"/>
      <c r="Y322" s="27"/>
      <c r="Z322" s="24"/>
      <c r="AA322" s="27"/>
      <c r="AB322" s="24"/>
      <c r="AC322" s="27"/>
      <c r="AD322" s="24"/>
      <c r="AE322" s="27"/>
    </row>
    <row r="323" spans="1:31" s="2" customFormat="1">
      <c r="A323"/>
      <c r="B323"/>
      <c r="C323" s="1"/>
      <c r="D323" s="24"/>
      <c r="E323" s="27"/>
      <c r="F323" s="24"/>
      <c r="G323" s="27"/>
      <c r="H323" s="24"/>
      <c r="I323" s="27"/>
      <c r="J323" s="24"/>
      <c r="K323" s="27"/>
      <c r="L323" s="24"/>
      <c r="M323" s="27"/>
      <c r="N323" s="24"/>
      <c r="O323" s="27"/>
      <c r="P323" s="24"/>
      <c r="Q323" s="27"/>
      <c r="R323" s="24"/>
      <c r="S323" s="27"/>
      <c r="T323" s="24"/>
      <c r="U323" s="27"/>
      <c r="V323" s="24"/>
      <c r="W323" s="27"/>
      <c r="X323" s="24"/>
      <c r="Y323" s="27"/>
      <c r="Z323" s="24"/>
      <c r="AA323" s="27"/>
      <c r="AB323" s="24"/>
      <c r="AC323" s="27"/>
      <c r="AD323" s="24"/>
      <c r="AE323" s="27"/>
    </row>
    <row r="324" spans="1:31" s="2" customFormat="1">
      <c r="A324"/>
      <c r="B324"/>
      <c r="C324" s="1"/>
      <c r="D324" s="24"/>
      <c r="E324" s="27"/>
      <c r="F324" s="24"/>
      <c r="G324" s="27"/>
      <c r="H324" s="24"/>
      <c r="I324" s="27"/>
      <c r="J324" s="24"/>
      <c r="K324" s="27"/>
      <c r="L324" s="24"/>
      <c r="M324" s="27"/>
      <c r="N324" s="24"/>
      <c r="O324" s="27"/>
      <c r="P324" s="24"/>
      <c r="Q324" s="27"/>
      <c r="R324" s="24"/>
      <c r="S324" s="27"/>
      <c r="T324" s="24"/>
      <c r="U324" s="27"/>
      <c r="V324" s="24"/>
      <c r="W324" s="27"/>
      <c r="X324" s="24"/>
      <c r="Y324" s="27"/>
      <c r="Z324" s="24"/>
      <c r="AA324" s="27"/>
      <c r="AB324" s="24"/>
      <c r="AC324" s="27"/>
      <c r="AD324" s="24"/>
      <c r="AE324" s="27"/>
    </row>
    <row r="325" spans="1:31" s="2" customFormat="1">
      <c r="A325"/>
      <c r="B325"/>
      <c r="C325" s="1"/>
      <c r="D325" s="24"/>
      <c r="E325" s="27"/>
      <c r="F325" s="24"/>
      <c r="G325" s="27"/>
      <c r="H325" s="24"/>
      <c r="I325" s="27"/>
      <c r="J325" s="24"/>
      <c r="K325" s="27"/>
      <c r="L325" s="24"/>
      <c r="M325" s="27"/>
      <c r="N325" s="24"/>
      <c r="O325" s="27"/>
      <c r="P325" s="24"/>
      <c r="Q325" s="27"/>
      <c r="R325" s="24"/>
      <c r="S325" s="27"/>
      <c r="T325" s="24"/>
      <c r="U325" s="27"/>
      <c r="V325" s="24"/>
      <c r="W325" s="27"/>
      <c r="X325" s="24"/>
      <c r="Y325" s="27"/>
      <c r="Z325" s="24"/>
      <c r="AA325" s="27"/>
      <c r="AB325" s="24"/>
      <c r="AC325" s="27"/>
      <c r="AD325" s="24"/>
      <c r="AE325" s="27"/>
    </row>
    <row r="326" spans="1:31" s="2" customFormat="1">
      <c r="A326"/>
      <c r="B326"/>
      <c r="C326" s="1"/>
      <c r="D326" s="24"/>
      <c r="E326" s="27"/>
      <c r="F326" s="24"/>
      <c r="G326" s="27"/>
      <c r="H326" s="24"/>
      <c r="I326" s="27"/>
      <c r="J326" s="24"/>
      <c r="K326" s="27"/>
      <c r="L326" s="24"/>
      <c r="M326" s="27"/>
      <c r="N326" s="24"/>
      <c r="O326" s="27"/>
      <c r="P326" s="24"/>
      <c r="Q326" s="27"/>
      <c r="R326" s="24"/>
      <c r="S326" s="27"/>
      <c r="T326" s="24"/>
      <c r="U326" s="27"/>
      <c r="V326" s="24"/>
      <c r="W326" s="27"/>
      <c r="X326" s="24"/>
      <c r="Y326" s="27"/>
      <c r="Z326" s="24"/>
      <c r="AA326" s="27"/>
      <c r="AB326" s="24"/>
      <c r="AC326" s="27"/>
      <c r="AD326" s="24"/>
      <c r="AE326" s="27"/>
    </row>
    <row r="327" spans="1:31" s="2" customFormat="1">
      <c r="A327"/>
      <c r="B327"/>
      <c r="C327" s="1"/>
      <c r="D327" s="24"/>
      <c r="E327" s="27"/>
      <c r="F327" s="24"/>
      <c r="G327" s="27"/>
      <c r="H327" s="24"/>
      <c r="I327" s="27"/>
      <c r="J327" s="24"/>
      <c r="K327" s="27"/>
      <c r="L327" s="24"/>
      <c r="M327" s="27"/>
      <c r="N327" s="24"/>
      <c r="O327" s="27"/>
      <c r="P327" s="24"/>
      <c r="Q327" s="27"/>
      <c r="R327" s="24"/>
      <c r="S327" s="27"/>
      <c r="T327" s="24"/>
      <c r="U327" s="27"/>
      <c r="V327" s="24"/>
      <c r="W327" s="27"/>
      <c r="X327" s="24"/>
      <c r="Y327" s="27"/>
      <c r="Z327" s="24"/>
      <c r="AA327" s="27"/>
      <c r="AB327" s="24"/>
      <c r="AC327" s="27"/>
      <c r="AD327" s="24"/>
      <c r="AE327" s="27"/>
    </row>
    <row r="328" spans="1:31" s="2" customFormat="1">
      <c r="A328"/>
      <c r="B328"/>
      <c r="C328" s="1"/>
      <c r="D328" s="24"/>
      <c r="E328" s="27"/>
      <c r="F328" s="24"/>
      <c r="G328" s="27"/>
      <c r="H328" s="24"/>
      <c r="I328" s="27"/>
      <c r="J328" s="24"/>
      <c r="K328" s="27"/>
      <c r="L328" s="24"/>
      <c r="M328" s="27"/>
      <c r="N328" s="24"/>
      <c r="O328" s="27"/>
      <c r="P328" s="24"/>
      <c r="Q328" s="27"/>
      <c r="R328" s="24"/>
      <c r="S328" s="27"/>
      <c r="T328" s="24"/>
      <c r="U328" s="27"/>
      <c r="V328" s="24"/>
      <c r="W328" s="27"/>
      <c r="X328" s="24"/>
      <c r="Y328" s="27"/>
      <c r="Z328" s="24"/>
      <c r="AA328" s="27"/>
      <c r="AB328" s="24"/>
      <c r="AC328" s="27"/>
      <c r="AD328" s="24"/>
      <c r="AE328" s="27"/>
    </row>
    <row r="329" spans="1:31" s="2" customFormat="1">
      <c r="A329"/>
      <c r="B329"/>
      <c r="C329" s="1"/>
      <c r="D329" s="24"/>
      <c r="E329" s="27"/>
      <c r="F329" s="24"/>
      <c r="G329" s="27"/>
      <c r="H329" s="24"/>
      <c r="I329" s="27"/>
      <c r="J329" s="24"/>
      <c r="K329" s="27"/>
      <c r="L329" s="24"/>
      <c r="M329" s="27"/>
      <c r="N329" s="24"/>
      <c r="O329" s="27"/>
      <c r="P329" s="24"/>
      <c r="Q329" s="27"/>
      <c r="R329" s="24"/>
      <c r="S329" s="27"/>
      <c r="T329" s="24"/>
      <c r="U329" s="27"/>
      <c r="V329" s="24"/>
      <c r="W329" s="27"/>
      <c r="X329" s="24"/>
      <c r="Y329" s="27"/>
      <c r="Z329" s="24"/>
      <c r="AA329" s="27"/>
      <c r="AB329" s="24"/>
      <c r="AC329" s="27"/>
      <c r="AD329" s="24"/>
      <c r="AE329" s="27"/>
    </row>
    <row r="330" spans="1:31" s="2" customFormat="1">
      <c r="A330"/>
      <c r="B330"/>
      <c r="C330" s="1"/>
      <c r="D330" s="24"/>
      <c r="E330" s="27"/>
      <c r="F330" s="24"/>
      <c r="G330" s="27"/>
      <c r="H330" s="24"/>
      <c r="I330" s="27"/>
      <c r="J330" s="24"/>
      <c r="K330" s="27"/>
      <c r="L330" s="24"/>
      <c r="M330" s="27"/>
      <c r="N330" s="24"/>
      <c r="O330" s="27"/>
      <c r="P330" s="24"/>
      <c r="Q330" s="27"/>
      <c r="R330" s="24"/>
      <c r="S330" s="27"/>
      <c r="T330" s="24"/>
      <c r="U330" s="27"/>
      <c r="V330" s="24"/>
      <c r="W330" s="27"/>
      <c r="X330" s="24"/>
      <c r="Y330" s="27"/>
      <c r="Z330" s="24"/>
      <c r="AA330" s="27"/>
      <c r="AB330" s="24"/>
      <c r="AC330" s="27"/>
      <c r="AD330" s="24"/>
      <c r="AE330" s="27"/>
    </row>
    <row r="331" spans="1:31" s="2" customFormat="1">
      <c r="A331"/>
      <c r="B331"/>
      <c r="C331" s="1"/>
      <c r="D331" s="24"/>
      <c r="E331" s="27"/>
      <c r="F331" s="24"/>
      <c r="G331" s="27"/>
      <c r="H331" s="24"/>
      <c r="I331" s="27"/>
      <c r="J331" s="24"/>
      <c r="K331" s="27"/>
      <c r="L331" s="24"/>
      <c r="M331" s="27"/>
      <c r="N331" s="24"/>
      <c r="O331" s="27"/>
      <c r="P331" s="24"/>
      <c r="Q331" s="27"/>
      <c r="R331" s="24"/>
      <c r="S331" s="27"/>
      <c r="T331" s="24"/>
      <c r="U331" s="27"/>
      <c r="V331" s="24"/>
      <c r="W331" s="27"/>
      <c r="X331" s="24"/>
      <c r="Y331" s="27"/>
      <c r="Z331" s="24"/>
      <c r="AA331" s="27"/>
      <c r="AB331" s="24"/>
      <c r="AC331" s="27"/>
      <c r="AD331" s="24"/>
      <c r="AE331" s="27"/>
    </row>
    <row r="332" spans="1:31" s="2" customFormat="1">
      <c r="A332"/>
      <c r="B332"/>
      <c r="C332" s="1"/>
      <c r="D332" s="24"/>
      <c r="E332" s="27"/>
      <c r="F332" s="24"/>
      <c r="G332" s="27"/>
      <c r="H332" s="24"/>
      <c r="I332" s="27"/>
      <c r="J332" s="24"/>
      <c r="K332" s="27"/>
      <c r="L332" s="24"/>
      <c r="M332" s="27"/>
      <c r="N332" s="24"/>
      <c r="O332" s="27"/>
      <c r="P332" s="24"/>
      <c r="Q332" s="27"/>
      <c r="R332" s="24"/>
      <c r="S332" s="27"/>
      <c r="T332" s="24"/>
      <c r="U332" s="27"/>
      <c r="V332" s="24"/>
      <c r="W332" s="27"/>
      <c r="X332" s="24"/>
      <c r="Y332" s="27"/>
      <c r="Z332" s="24"/>
      <c r="AA332" s="27"/>
      <c r="AB332" s="24"/>
      <c r="AC332" s="27"/>
      <c r="AD332" s="24"/>
      <c r="AE332" s="27"/>
    </row>
    <row r="333" spans="1:31" s="2" customFormat="1">
      <c r="A333"/>
      <c r="B333"/>
      <c r="C333" s="1"/>
      <c r="D333" s="24"/>
      <c r="E333" s="27"/>
      <c r="F333" s="24"/>
      <c r="G333" s="27"/>
      <c r="H333" s="24"/>
      <c r="I333" s="27"/>
      <c r="J333" s="24"/>
      <c r="K333" s="27"/>
      <c r="L333" s="24"/>
      <c r="M333" s="27"/>
      <c r="N333" s="24"/>
      <c r="O333" s="27"/>
      <c r="P333" s="24"/>
      <c r="Q333" s="27"/>
      <c r="R333" s="24"/>
      <c r="S333" s="27"/>
      <c r="T333" s="24"/>
      <c r="U333" s="27"/>
      <c r="V333" s="24"/>
      <c r="W333" s="27"/>
      <c r="X333" s="24"/>
      <c r="Y333" s="27"/>
      <c r="Z333" s="24"/>
      <c r="AA333" s="27"/>
      <c r="AB333" s="24"/>
      <c r="AC333" s="27"/>
      <c r="AD333" s="24"/>
      <c r="AE333" s="27"/>
    </row>
    <row r="334" spans="1:31" s="2" customFormat="1">
      <c r="A334"/>
      <c r="B334"/>
      <c r="C334" s="1"/>
      <c r="D334" s="24"/>
      <c r="E334" s="27"/>
      <c r="F334" s="24"/>
      <c r="G334" s="27"/>
      <c r="H334" s="24"/>
      <c r="I334" s="27"/>
      <c r="J334" s="24"/>
      <c r="K334" s="27"/>
      <c r="L334" s="24"/>
      <c r="M334" s="27"/>
      <c r="N334" s="24"/>
      <c r="O334" s="27"/>
      <c r="P334" s="24"/>
      <c r="Q334" s="27"/>
      <c r="R334" s="24"/>
      <c r="S334" s="27"/>
      <c r="T334" s="24"/>
      <c r="U334" s="27"/>
      <c r="V334" s="24"/>
      <c r="W334" s="27"/>
      <c r="X334" s="24"/>
      <c r="Y334" s="27"/>
      <c r="Z334" s="24"/>
      <c r="AA334" s="27"/>
      <c r="AB334" s="24"/>
      <c r="AC334" s="27"/>
      <c r="AD334" s="24"/>
      <c r="AE334" s="27"/>
    </row>
    <row r="335" spans="1:31" s="2" customFormat="1">
      <c r="A335"/>
      <c r="B335"/>
      <c r="C335" s="1"/>
      <c r="D335" s="24"/>
      <c r="E335" s="27"/>
      <c r="F335" s="24"/>
      <c r="G335" s="27"/>
      <c r="H335" s="24"/>
      <c r="I335" s="27"/>
      <c r="J335" s="24"/>
      <c r="K335" s="27"/>
      <c r="L335" s="24"/>
      <c r="M335" s="27"/>
      <c r="N335" s="24"/>
      <c r="O335" s="27"/>
      <c r="P335" s="24"/>
      <c r="Q335" s="27"/>
      <c r="R335" s="24"/>
      <c r="S335" s="27"/>
      <c r="T335" s="24"/>
      <c r="U335" s="27"/>
      <c r="V335" s="24"/>
      <c r="W335" s="27"/>
      <c r="X335" s="24"/>
      <c r="Y335" s="27"/>
      <c r="Z335" s="24"/>
      <c r="AA335" s="27"/>
      <c r="AB335" s="24"/>
      <c r="AC335" s="27"/>
      <c r="AD335" s="24"/>
      <c r="AE335" s="27"/>
    </row>
    <row r="336" spans="1:31" s="2" customFormat="1">
      <c r="A336"/>
      <c r="B336"/>
      <c r="C336" s="1"/>
      <c r="D336" s="24"/>
      <c r="E336" s="27"/>
      <c r="F336" s="24"/>
      <c r="G336" s="27"/>
      <c r="H336" s="24"/>
      <c r="I336" s="27"/>
      <c r="J336" s="24"/>
      <c r="K336" s="27"/>
      <c r="L336" s="24"/>
      <c r="M336" s="27"/>
      <c r="N336" s="24"/>
      <c r="O336" s="27"/>
      <c r="P336" s="24"/>
      <c r="Q336" s="27"/>
      <c r="R336" s="24"/>
      <c r="S336" s="27"/>
      <c r="T336" s="24"/>
      <c r="U336" s="27"/>
      <c r="V336" s="24"/>
      <c r="W336" s="27"/>
      <c r="X336" s="24"/>
      <c r="Y336" s="27"/>
      <c r="Z336" s="24"/>
      <c r="AA336" s="27"/>
      <c r="AB336" s="24"/>
      <c r="AC336" s="27"/>
      <c r="AD336" s="24"/>
      <c r="AE336" s="27"/>
    </row>
    <row r="337" spans="1:31" s="2" customFormat="1">
      <c r="A337"/>
      <c r="B337"/>
      <c r="C337" s="1"/>
      <c r="D337" s="24"/>
      <c r="E337" s="27"/>
      <c r="F337" s="24"/>
      <c r="G337" s="27"/>
      <c r="H337" s="24"/>
      <c r="I337" s="27"/>
      <c r="J337" s="24"/>
      <c r="K337" s="27"/>
      <c r="L337" s="24"/>
      <c r="M337" s="27"/>
      <c r="N337" s="24"/>
      <c r="O337" s="27"/>
      <c r="P337" s="24"/>
      <c r="Q337" s="27"/>
      <c r="R337" s="24"/>
      <c r="S337" s="27"/>
      <c r="T337" s="24"/>
      <c r="U337" s="27"/>
      <c r="V337" s="24"/>
      <c r="W337" s="27"/>
      <c r="X337" s="24"/>
      <c r="Y337" s="27"/>
      <c r="Z337" s="24"/>
      <c r="AA337" s="27"/>
      <c r="AB337" s="24"/>
      <c r="AC337" s="27"/>
      <c r="AD337" s="24"/>
      <c r="AE337" s="27"/>
    </row>
    <row r="338" spans="1:31" s="2" customFormat="1">
      <c r="A338"/>
      <c r="B338"/>
      <c r="C338" s="1"/>
      <c r="D338" s="24"/>
      <c r="E338" s="27"/>
      <c r="F338" s="24"/>
      <c r="G338" s="27"/>
      <c r="H338" s="24"/>
      <c r="I338" s="27"/>
      <c r="J338" s="24"/>
      <c r="K338" s="27"/>
      <c r="L338" s="24"/>
      <c r="M338" s="27"/>
      <c r="N338" s="24"/>
      <c r="O338" s="27"/>
      <c r="P338" s="24"/>
      <c r="Q338" s="27"/>
      <c r="R338" s="24"/>
      <c r="S338" s="27"/>
      <c r="T338" s="24"/>
      <c r="U338" s="27"/>
      <c r="V338" s="24"/>
      <c r="W338" s="27"/>
      <c r="X338" s="24"/>
      <c r="Y338" s="27"/>
      <c r="Z338" s="24"/>
      <c r="AA338" s="27"/>
      <c r="AB338" s="24"/>
      <c r="AC338" s="27"/>
      <c r="AD338" s="24"/>
      <c r="AE338" s="27"/>
    </row>
    <row r="339" spans="1:31" s="2" customFormat="1">
      <c r="A339"/>
      <c r="B339"/>
      <c r="C339" s="1"/>
      <c r="D339" s="24"/>
      <c r="E339" s="27"/>
      <c r="F339" s="24"/>
      <c r="G339" s="27"/>
      <c r="H339" s="24"/>
      <c r="I339" s="27"/>
      <c r="J339" s="24"/>
      <c r="K339" s="27"/>
      <c r="L339" s="24"/>
      <c r="M339" s="27"/>
      <c r="N339" s="24"/>
      <c r="O339" s="27"/>
      <c r="P339" s="24"/>
      <c r="Q339" s="27"/>
      <c r="R339" s="24"/>
      <c r="S339" s="27"/>
      <c r="T339" s="24"/>
      <c r="U339" s="27"/>
      <c r="V339" s="24"/>
      <c r="W339" s="27"/>
      <c r="X339" s="24"/>
      <c r="Y339" s="27"/>
      <c r="Z339" s="24"/>
      <c r="AA339" s="27"/>
      <c r="AB339" s="24"/>
      <c r="AC339" s="27"/>
      <c r="AD339" s="24"/>
      <c r="AE339" s="27"/>
    </row>
    <row r="340" spans="1:31" s="2" customFormat="1">
      <c r="A340"/>
      <c r="B340"/>
      <c r="C340" s="1"/>
      <c r="D340" s="24"/>
      <c r="E340" s="27"/>
      <c r="F340" s="24"/>
      <c r="G340" s="27"/>
      <c r="H340" s="24"/>
      <c r="I340" s="27"/>
      <c r="J340" s="24"/>
      <c r="K340" s="27"/>
      <c r="L340" s="24"/>
      <c r="M340" s="27"/>
      <c r="N340" s="24"/>
      <c r="O340" s="27"/>
      <c r="P340" s="24"/>
      <c r="Q340" s="27"/>
      <c r="R340" s="24"/>
      <c r="S340" s="27"/>
      <c r="T340" s="24"/>
      <c r="U340" s="27"/>
      <c r="V340" s="24"/>
      <c r="W340" s="27"/>
      <c r="X340" s="24"/>
      <c r="Y340" s="27"/>
      <c r="Z340" s="24"/>
      <c r="AA340" s="27"/>
      <c r="AB340" s="24"/>
      <c r="AC340" s="27"/>
      <c r="AD340" s="24"/>
      <c r="AE340" s="27"/>
    </row>
    <row r="341" spans="1:31" s="2" customFormat="1">
      <c r="A341"/>
      <c r="B341"/>
      <c r="C341" s="1"/>
      <c r="D341" s="24"/>
      <c r="E341" s="27"/>
      <c r="F341" s="24"/>
      <c r="G341" s="27"/>
      <c r="H341" s="24"/>
      <c r="I341" s="27"/>
      <c r="J341" s="24"/>
      <c r="K341" s="27"/>
      <c r="L341" s="24"/>
      <c r="M341" s="27"/>
      <c r="N341" s="24"/>
      <c r="O341" s="27"/>
      <c r="P341" s="24"/>
      <c r="Q341" s="27"/>
      <c r="R341" s="24"/>
      <c r="S341" s="27"/>
      <c r="T341" s="24"/>
      <c r="U341" s="27"/>
      <c r="V341" s="24"/>
      <c r="W341" s="27"/>
      <c r="X341" s="24"/>
      <c r="Y341" s="27"/>
      <c r="Z341" s="24"/>
      <c r="AA341" s="27"/>
      <c r="AB341" s="24"/>
      <c r="AC341" s="27"/>
      <c r="AD341" s="24"/>
      <c r="AE341" s="27"/>
    </row>
    <row r="342" spans="1:31" s="2" customFormat="1">
      <c r="A342"/>
      <c r="B342"/>
      <c r="C342" s="1"/>
      <c r="D342" s="24"/>
      <c r="E342" s="27"/>
      <c r="F342" s="24"/>
      <c r="G342" s="27"/>
      <c r="H342" s="24"/>
      <c r="I342" s="27"/>
      <c r="J342" s="24"/>
      <c r="K342" s="27"/>
      <c r="L342" s="24"/>
      <c r="M342" s="27"/>
      <c r="N342" s="24"/>
      <c r="O342" s="27"/>
      <c r="P342" s="24"/>
      <c r="Q342" s="27"/>
      <c r="R342" s="24"/>
      <c r="S342" s="27"/>
      <c r="T342" s="24"/>
      <c r="U342" s="27"/>
      <c r="V342" s="24"/>
      <c r="W342" s="27"/>
      <c r="X342" s="24"/>
      <c r="Y342" s="27"/>
      <c r="Z342" s="24"/>
      <c r="AA342" s="27"/>
      <c r="AB342" s="24"/>
      <c r="AC342" s="27"/>
      <c r="AD342" s="24"/>
      <c r="AE342" s="27"/>
    </row>
    <row r="343" spans="1:31" s="2" customFormat="1">
      <c r="A343"/>
      <c r="B343"/>
      <c r="C343" s="1"/>
      <c r="D343" s="24"/>
      <c r="E343" s="27"/>
      <c r="F343" s="24"/>
      <c r="G343" s="27"/>
      <c r="H343" s="24"/>
      <c r="I343" s="27"/>
      <c r="J343" s="24"/>
      <c r="K343" s="27"/>
      <c r="L343" s="24"/>
      <c r="M343" s="27"/>
      <c r="N343" s="24"/>
      <c r="O343" s="27"/>
      <c r="P343" s="24"/>
      <c r="Q343" s="27"/>
      <c r="R343" s="24"/>
      <c r="S343" s="27"/>
      <c r="T343" s="24"/>
      <c r="U343" s="27"/>
      <c r="V343" s="24"/>
      <c r="W343" s="27"/>
      <c r="X343" s="24"/>
      <c r="Y343" s="27"/>
      <c r="Z343" s="24"/>
      <c r="AA343" s="27"/>
      <c r="AB343" s="24"/>
      <c r="AC343" s="27"/>
      <c r="AD343" s="24"/>
      <c r="AE343" s="27"/>
    </row>
    <row r="344" spans="1:31" s="2" customFormat="1">
      <c r="A344"/>
      <c r="B344"/>
      <c r="C344" s="1"/>
      <c r="D344" s="24"/>
      <c r="E344" s="27"/>
      <c r="F344" s="24"/>
      <c r="G344" s="27"/>
      <c r="H344" s="24"/>
      <c r="I344" s="27"/>
      <c r="J344" s="24"/>
      <c r="K344" s="27"/>
      <c r="L344" s="24"/>
      <c r="M344" s="27"/>
      <c r="N344" s="24"/>
      <c r="O344" s="27"/>
      <c r="P344" s="24"/>
      <c r="Q344" s="27"/>
      <c r="R344" s="24"/>
      <c r="S344" s="27"/>
      <c r="T344" s="24"/>
      <c r="U344" s="27"/>
      <c r="V344" s="24"/>
      <c r="W344" s="27"/>
      <c r="X344" s="24"/>
      <c r="Y344" s="27"/>
      <c r="Z344" s="24"/>
      <c r="AA344" s="27"/>
      <c r="AB344" s="24"/>
      <c r="AC344" s="27"/>
      <c r="AD344" s="24"/>
      <c r="AE344" s="27"/>
    </row>
    <row r="345" spans="1:31" s="2" customFormat="1">
      <c r="A345"/>
      <c r="B345"/>
      <c r="C345" s="1"/>
      <c r="D345" s="24"/>
      <c r="E345" s="27"/>
      <c r="F345" s="24"/>
      <c r="G345" s="27"/>
      <c r="H345" s="24"/>
      <c r="I345" s="27"/>
      <c r="J345" s="24"/>
      <c r="K345" s="27"/>
      <c r="L345" s="24"/>
      <c r="M345" s="27"/>
      <c r="N345" s="24"/>
      <c r="O345" s="27"/>
      <c r="P345" s="24"/>
      <c r="Q345" s="27"/>
      <c r="R345" s="24"/>
      <c r="S345" s="27"/>
      <c r="T345" s="24"/>
      <c r="U345" s="27"/>
      <c r="V345" s="24"/>
      <c r="W345" s="27"/>
      <c r="X345" s="24"/>
      <c r="Y345" s="27"/>
      <c r="Z345" s="24"/>
      <c r="AA345" s="27"/>
      <c r="AB345" s="24"/>
      <c r="AC345" s="27"/>
      <c r="AD345" s="24"/>
      <c r="AE345" s="27"/>
    </row>
    <row r="346" spans="1:31" s="2" customFormat="1">
      <c r="A346"/>
      <c r="B346"/>
      <c r="C346" s="1"/>
      <c r="D346" s="24"/>
      <c r="E346" s="27"/>
      <c r="F346" s="24"/>
      <c r="G346" s="27"/>
      <c r="H346" s="24"/>
      <c r="I346" s="27"/>
      <c r="J346" s="24"/>
      <c r="K346" s="27"/>
      <c r="L346" s="24"/>
      <c r="M346" s="27"/>
      <c r="N346" s="24"/>
      <c r="O346" s="27"/>
      <c r="P346" s="24"/>
      <c r="Q346" s="27"/>
      <c r="R346" s="24"/>
      <c r="S346" s="27"/>
      <c r="T346" s="24"/>
      <c r="U346" s="27"/>
      <c r="V346" s="24"/>
      <c r="W346" s="27"/>
      <c r="X346" s="24"/>
      <c r="Y346" s="27"/>
      <c r="Z346" s="24"/>
      <c r="AA346" s="27"/>
      <c r="AB346" s="24"/>
      <c r="AC346" s="27"/>
      <c r="AD346" s="24"/>
      <c r="AE346" s="27"/>
    </row>
    <row r="347" spans="1:31" s="2" customFormat="1">
      <c r="A347"/>
      <c r="B347"/>
      <c r="C347" s="1"/>
      <c r="D347" s="24"/>
      <c r="E347" s="27"/>
      <c r="F347" s="24"/>
      <c r="G347" s="27"/>
      <c r="H347" s="24"/>
      <c r="I347" s="27"/>
      <c r="J347" s="24"/>
      <c r="K347" s="27"/>
      <c r="L347" s="24"/>
      <c r="M347" s="27"/>
      <c r="N347" s="24"/>
      <c r="O347" s="27"/>
      <c r="P347" s="24"/>
      <c r="Q347" s="27"/>
      <c r="R347" s="24"/>
      <c r="S347" s="27"/>
      <c r="T347" s="24"/>
      <c r="U347" s="27"/>
      <c r="V347" s="24"/>
      <c r="W347" s="27"/>
      <c r="X347" s="24"/>
      <c r="Y347" s="27"/>
      <c r="Z347" s="24"/>
      <c r="AA347" s="27"/>
      <c r="AB347" s="24"/>
      <c r="AC347" s="27"/>
      <c r="AD347" s="24"/>
      <c r="AE347" s="27"/>
    </row>
    <row r="348" spans="1:31" s="2" customFormat="1">
      <c r="A348"/>
      <c r="B348"/>
      <c r="C348" s="1"/>
      <c r="D348" s="24"/>
      <c r="E348" s="27"/>
      <c r="F348" s="24"/>
      <c r="G348" s="27"/>
      <c r="H348" s="24"/>
      <c r="I348" s="27"/>
      <c r="J348" s="24"/>
      <c r="K348" s="27"/>
      <c r="L348" s="24"/>
      <c r="M348" s="27"/>
      <c r="N348" s="24"/>
      <c r="O348" s="27"/>
      <c r="P348" s="24"/>
      <c r="Q348" s="27"/>
      <c r="R348" s="24"/>
      <c r="S348" s="27"/>
      <c r="T348" s="24"/>
      <c r="U348" s="27"/>
      <c r="V348" s="24"/>
      <c r="W348" s="27"/>
      <c r="X348" s="24"/>
      <c r="Y348" s="27"/>
      <c r="Z348" s="24"/>
      <c r="AA348" s="27"/>
      <c r="AB348" s="24"/>
      <c r="AC348" s="27"/>
      <c r="AD348" s="24"/>
      <c r="AE348" s="27"/>
    </row>
    <row r="349" spans="1:31" s="2" customFormat="1">
      <c r="A349"/>
      <c r="B349"/>
      <c r="C349" s="1"/>
      <c r="D349" s="24"/>
      <c r="E349" s="27"/>
      <c r="F349" s="24"/>
      <c r="G349" s="27"/>
      <c r="H349" s="24"/>
      <c r="I349" s="27"/>
      <c r="J349" s="24"/>
      <c r="K349" s="27"/>
      <c r="L349" s="24"/>
      <c r="M349" s="27"/>
      <c r="N349" s="24"/>
      <c r="O349" s="27"/>
      <c r="P349" s="24"/>
      <c r="Q349" s="27"/>
      <c r="R349" s="24"/>
      <c r="S349" s="27"/>
      <c r="T349" s="24"/>
      <c r="U349" s="27"/>
      <c r="V349" s="24"/>
      <c r="W349" s="27"/>
      <c r="X349" s="24"/>
      <c r="Y349" s="27"/>
      <c r="Z349" s="24"/>
      <c r="AA349" s="27"/>
      <c r="AB349" s="24"/>
      <c r="AC349" s="27"/>
      <c r="AD349" s="24"/>
      <c r="AE349" s="27"/>
    </row>
    <row r="350" spans="1:31" s="2" customFormat="1">
      <c r="A350"/>
      <c r="B350"/>
      <c r="C350" s="1"/>
      <c r="D350" s="24"/>
      <c r="E350" s="27"/>
      <c r="F350" s="24"/>
      <c r="G350" s="27"/>
      <c r="H350" s="24"/>
      <c r="I350" s="27"/>
      <c r="J350" s="24"/>
      <c r="K350" s="27"/>
      <c r="L350" s="24"/>
      <c r="M350" s="27"/>
      <c r="N350" s="24"/>
      <c r="O350" s="27"/>
      <c r="P350" s="24"/>
      <c r="Q350" s="27"/>
      <c r="R350" s="24"/>
      <c r="S350" s="27"/>
      <c r="T350" s="24"/>
      <c r="U350" s="27"/>
      <c r="V350" s="24"/>
      <c r="W350" s="27"/>
      <c r="X350" s="24"/>
      <c r="Y350" s="27"/>
      <c r="Z350" s="24"/>
      <c r="AA350" s="27"/>
      <c r="AB350" s="24"/>
      <c r="AC350" s="27"/>
      <c r="AD350" s="24"/>
      <c r="AE350" s="27"/>
    </row>
    <row r="351" spans="1:31" s="2" customFormat="1">
      <c r="A351"/>
      <c r="B351"/>
      <c r="C351" s="1"/>
      <c r="D351" s="24"/>
      <c r="E351" s="27"/>
      <c r="F351" s="24"/>
      <c r="G351" s="27"/>
      <c r="H351" s="24"/>
      <c r="I351" s="27"/>
      <c r="J351" s="24"/>
      <c r="K351" s="27"/>
      <c r="L351" s="24"/>
      <c r="M351" s="27"/>
      <c r="N351" s="24"/>
      <c r="O351" s="27"/>
      <c r="P351" s="24"/>
      <c r="Q351" s="27"/>
      <c r="R351" s="24"/>
      <c r="S351" s="27"/>
      <c r="T351" s="24"/>
      <c r="U351" s="27"/>
      <c r="V351" s="24"/>
      <c r="W351" s="27"/>
      <c r="X351" s="24"/>
      <c r="Y351" s="27"/>
      <c r="Z351" s="24"/>
      <c r="AA351" s="27"/>
      <c r="AB351" s="24"/>
      <c r="AC351" s="27"/>
      <c r="AD351" s="24"/>
      <c r="AE351" s="27"/>
    </row>
    <row r="352" spans="1:31" s="2" customFormat="1">
      <c r="A352"/>
      <c r="B352"/>
      <c r="C352" s="1"/>
      <c r="D352" s="24"/>
      <c r="E352" s="27"/>
      <c r="F352" s="24"/>
      <c r="G352" s="27"/>
      <c r="H352" s="24"/>
      <c r="I352" s="27"/>
      <c r="J352" s="24"/>
      <c r="K352" s="27"/>
      <c r="L352" s="24"/>
      <c r="M352" s="27"/>
      <c r="N352" s="24"/>
      <c r="O352" s="27"/>
      <c r="P352" s="24"/>
      <c r="Q352" s="27"/>
      <c r="R352" s="24"/>
      <c r="S352" s="27"/>
      <c r="T352" s="24"/>
      <c r="U352" s="27"/>
      <c r="V352" s="24"/>
      <c r="W352" s="27"/>
      <c r="X352" s="24"/>
      <c r="Y352" s="27"/>
      <c r="Z352" s="24"/>
      <c r="AA352" s="27"/>
      <c r="AB352" s="24"/>
      <c r="AC352" s="27"/>
      <c r="AD352" s="24"/>
      <c r="AE352" s="27"/>
    </row>
    <row r="353" spans="1:31" s="2" customFormat="1">
      <c r="A353"/>
      <c r="B353"/>
      <c r="C353" s="1"/>
      <c r="D353" s="24"/>
      <c r="E353" s="27"/>
      <c r="F353" s="24"/>
      <c r="G353" s="27"/>
      <c r="H353" s="24"/>
      <c r="I353" s="27"/>
      <c r="J353" s="24"/>
      <c r="K353" s="27"/>
      <c r="L353" s="24"/>
      <c r="M353" s="27"/>
      <c r="N353" s="24"/>
      <c r="O353" s="27"/>
      <c r="P353" s="24"/>
      <c r="Q353" s="27"/>
      <c r="R353" s="24"/>
      <c r="S353" s="27"/>
      <c r="T353" s="24"/>
      <c r="U353" s="27"/>
      <c r="V353" s="24"/>
      <c r="W353" s="27"/>
      <c r="X353" s="24"/>
      <c r="Y353" s="27"/>
      <c r="Z353" s="24"/>
      <c r="AA353" s="27"/>
      <c r="AB353" s="24"/>
      <c r="AC353" s="27"/>
      <c r="AD353" s="24"/>
      <c r="AE353" s="27"/>
    </row>
    <row r="354" spans="1:31" s="2" customFormat="1">
      <c r="A354"/>
      <c r="B354"/>
      <c r="C354" s="1"/>
      <c r="D354" s="24"/>
      <c r="E354" s="27"/>
      <c r="F354" s="24"/>
      <c r="G354" s="27"/>
      <c r="H354" s="24"/>
      <c r="I354" s="27"/>
      <c r="J354" s="24"/>
      <c r="K354" s="27"/>
      <c r="L354" s="24"/>
      <c r="M354" s="27"/>
      <c r="N354" s="24"/>
      <c r="O354" s="27"/>
      <c r="P354" s="24"/>
      <c r="Q354" s="27"/>
      <c r="R354" s="24"/>
      <c r="S354" s="27"/>
      <c r="T354" s="24"/>
      <c r="U354" s="27"/>
      <c r="V354" s="24"/>
      <c r="W354" s="27"/>
      <c r="X354" s="24"/>
      <c r="Y354" s="27"/>
      <c r="Z354" s="24"/>
      <c r="AA354" s="27"/>
      <c r="AB354" s="24"/>
      <c r="AC354" s="27"/>
      <c r="AD354" s="24"/>
      <c r="AE354" s="27"/>
    </row>
    <row r="355" spans="1:31" s="2" customFormat="1">
      <c r="A355"/>
      <c r="B355"/>
      <c r="C355" s="1"/>
      <c r="D355" s="24"/>
      <c r="E355" s="27"/>
      <c r="F355" s="24"/>
      <c r="G355" s="27"/>
      <c r="H355" s="24"/>
      <c r="I355" s="27"/>
      <c r="J355" s="24"/>
      <c r="K355" s="27"/>
      <c r="L355" s="24"/>
      <c r="M355" s="27"/>
      <c r="N355" s="24"/>
      <c r="O355" s="27"/>
      <c r="P355" s="24"/>
      <c r="Q355" s="27"/>
      <c r="R355" s="24"/>
      <c r="S355" s="27"/>
      <c r="T355" s="24"/>
      <c r="U355" s="27"/>
      <c r="V355" s="24"/>
      <c r="W355" s="27"/>
      <c r="X355" s="24"/>
      <c r="Y355" s="27"/>
      <c r="Z355" s="24"/>
      <c r="AA355" s="27"/>
      <c r="AB355" s="24"/>
      <c r="AC355" s="27"/>
      <c r="AD355" s="24"/>
      <c r="AE355" s="27"/>
    </row>
    <row r="356" spans="1:31" s="2" customFormat="1">
      <c r="A356"/>
      <c r="B356"/>
      <c r="C356" s="1"/>
      <c r="D356" s="24"/>
      <c r="E356" s="27"/>
      <c r="F356" s="24"/>
      <c r="G356" s="27"/>
      <c r="H356" s="24"/>
      <c r="I356" s="27"/>
      <c r="J356" s="24"/>
      <c r="K356" s="27"/>
      <c r="L356" s="24"/>
      <c r="M356" s="27"/>
      <c r="N356" s="24"/>
      <c r="O356" s="27"/>
      <c r="P356" s="24"/>
      <c r="Q356" s="27"/>
      <c r="R356" s="24"/>
      <c r="S356" s="27"/>
      <c r="T356" s="24"/>
      <c r="U356" s="27"/>
      <c r="V356" s="24"/>
      <c r="W356" s="27"/>
      <c r="X356" s="24"/>
      <c r="Y356" s="27"/>
      <c r="Z356" s="24"/>
      <c r="AA356" s="27"/>
      <c r="AB356" s="24"/>
      <c r="AC356" s="27"/>
      <c r="AD356" s="24"/>
      <c r="AE356" s="27"/>
    </row>
    <row r="357" spans="1:31" s="2" customFormat="1">
      <c r="A357"/>
      <c r="B357"/>
      <c r="C357" s="1"/>
      <c r="D357" s="24"/>
      <c r="E357" s="27"/>
      <c r="F357" s="24"/>
      <c r="G357" s="27"/>
      <c r="H357" s="24"/>
      <c r="I357" s="27"/>
      <c r="J357" s="24"/>
      <c r="K357" s="27"/>
      <c r="L357" s="24"/>
      <c r="M357" s="27"/>
      <c r="N357" s="24"/>
      <c r="O357" s="27"/>
      <c r="P357" s="24"/>
      <c r="Q357" s="27"/>
      <c r="R357" s="24"/>
      <c r="S357" s="27"/>
      <c r="T357" s="24"/>
      <c r="U357" s="27"/>
      <c r="V357" s="24"/>
      <c r="W357" s="27"/>
      <c r="X357" s="24"/>
      <c r="Y357" s="27"/>
      <c r="Z357" s="24"/>
      <c r="AA357" s="27"/>
      <c r="AB357" s="24"/>
      <c r="AC357" s="27"/>
      <c r="AD357" s="24"/>
      <c r="AE357" s="27"/>
    </row>
    <row r="358" spans="1:31" s="2" customFormat="1">
      <c r="A358"/>
      <c r="B358"/>
      <c r="C358" s="1"/>
      <c r="D358" s="24"/>
      <c r="E358" s="27"/>
      <c r="F358" s="24"/>
      <c r="G358" s="27"/>
      <c r="H358" s="24"/>
      <c r="I358" s="27"/>
      <c r="J358" s="24"/>
      <c r="K358" s="27"/>
      <c r="L358" s="24"/>
      <c r="M358" s="27"/>
      <c r="N358" s="24"/>
      <c r="O358" s="27"/>
      <c r="P358" s="24"/>
      <c r="Q358" s="27"/>
      <c r="R358" s="24"/>
      <c r="S358" s="27"/>
      <c r="T358" s="24"/>
      <c r="U358" s="27"/>
      <c r="V358" s="24"/>
      <c r="W358" s="27"/>
      <c r="X358" s="24"/>
      <c r="Y358" s="27"/>
      <c r="Z358" s="24"/>
      <c r="AA358" s="27"/>
      <c r="AB358" s="24"/>
      <c r="AC358" s="27"/>
      <c r="AD358" s="24"/>
      <c r="AE358" s="27"/>
    </row>
    <row r="359" spans="1:31" s="2" customFormat="1">
      <c r="A359"/>
      <c r="B359"/>
      <c r="C359" s="1"/>
      <c r="D359" s="24"/>
      <c r="E359" s="27"/>
      <c r="F359" s="24"/>
      <c r="G359" s="27"/>
      <c r="H359" s="24"/>
      <c r="I359" s="27"/>
      <c r="J359" s="24"/>
      <c r="K359" s="27"/>
      <c r="L359" s="24"/>
      <c r="M359" s="27"/>
      <c r="N359" s="24"/>
      <c r="O359" s="27"/>
      <c r="P359" s="24"/>
      <c r="Q359" s="27"/>
      <c r="R359" s="24"/>
      <c r="S359" s="27"/>
      <c r="T359" s="24"/>
      <c r="U359" s="27"/>
      <c r="V359" s="24"/>
      <c r="W359" s="27"/>
      <c r="X359" s="24"/>
      <c r="Y359" s="27"/>
      <c r="Z359" s="24"/>
      <c r="AA359" s="27"/>
      <c r="AB359" s="24"/>
      <c r="AC359" s="27"/>
      <c r="AD359" s="24"/>
      <c r="AE359" s="27"/>
    </row>
  </sheetData>
  <conditionalFormatting sqref="F273:G273 A8 AF8:XFD8 AF273:XFD273 F8 C8">
    <cfRule type="expression" dxfId="145" priority="60">
      <formula>$B8=#REF!</formula>
    </cfRule>
  </conditionalFormatting>
  <conditionalFormatting sqref="AF3:XFD72 F74:G359 AF74:XFD359 A3:A53 C3:C53 F5:G72">
    <cfRule type="expression" dxfId="144" priority="61">
      <formula>$B3=$B2</formula>
    </cfRule>
  </conditionalFormatting>
  <conditionalFormatting sqref="F58:G58 AF58:XFD58">
    <cfRule type="expression" dxfId="143" priority="62">
      <formula>$B58=$B55</formula>
    </cfRule>
  </conditionalFormatting>
  <conditionalFormatting sqref="F73:G73 AF73:XFD73">
    <cfRule type="expression" dxfId="142" priority="63">
      <formula>$B73=$B65</formula>
    </cfRule>
  </conditionalFormatting>
  <conditionalFormatting sqref="F5:F53">
    <cfRule type="cellIs" dxfId="141" priority="59" operator="equal">
      <formula>0</formula>
    </cfRule>
  </conditionalFormatting>
  <conditionalFormatting sqref="H273:AE273">
    <cfRule type="expression" dxfId="140" priority="55">
      <formula>$B273=#REF!</formula>
    </cfRule>
  </conditionalFormatting>
  <conditionalFormatting sqref="H74:AE359 H54:AE72">
    <cfRule type="expression" dxfId="139" priority="56">
      <formula>$B54=$B53</formula>
    </cfRule>
  </conditionalFormatting>
  <conditionalFormatting sqref="H58:AE58">
    <cfRule type="expression" dxfId="138" priority="57">
      <formula>$B58=$B55</formula>
    </cfRule>
  </conditionalFormatting>
  <conditionalFormatting sqref="H73:AE73">
    <cfRule type="expression" dxfId="137" priority="58">
      <formula>$B73=$B65</formula>
    </cfRule>
  </conditionalFormatting>
  <conditionalFormatting sqref="D273:E273 D8">
    <cfRule type="expression" dxfId="136" priority="50">
      <formula>$B8=#REF!</formula>
    </cfRule>
  </conditionalFormatting>
  <conditionalFormatting sqref="D74:E359 D3:E72">
    <cfRule type="expression" dxfId="135" priority="51">
      <formula>$B3=$B2</formula>
    </cfRule>
  </conditionalFormatting>
  <conditionalFormatting sqref="D3:D53">
    <cfRule type="cellIs" dxfId="134" priority="49" operator="equal">
      <formula>0</formula>
    </cfRule>
  </conditionalFormatting>
  <conditionalFormatting sqref="D58:E58">
    <cfRule type="expression" dxfId="133" priority="52">
      <formula>$B58=$B55</formula>
    </cfRule>
  </conditionalFormatting>
  <conditionalFormatting sqref="D73:E73">
    <cfRule type="expression" dxfId="132" priority="53">
      <formula>$B73=$B65</formula>
    </cfRule>
  </conditionalFormatting>
  <conditionalFormatting sqref="F3:G53">
    <cfRule type="expression" dxfId="131" priority="48">
      <formula>$B3=$B2</formula>
    </cfRule>
  </conditionalFormatting>
  <conditionalFormatting sqref="F3:F53">
    <cfRule type="cellIs" dxfId="130" priority="47" operator="equal">
      <formula>0</formula>
    </cfRule>
  </conditionalFormatting>
  <conditionalFormatting sqref="G3:G53">
    <cfRule type="cellIs" dxfId="129" priority="46" operator="equal">
      <formula>0</formula>
    </cfRule>
  </conditionalFormatting>
  <conditionalFormatting sqref="H8">
    <cfRule type="expression" dxfId="128" priority="44">
      <formula>$B8=#REF!</formula>
    </cfRule>
  </conditionalFormatting>
  <conditionalFormatting sqref="H5:I53">
    <cfRule type="expression" dxfId="127" priority="45">
      <formula>$B5=$B4</formula>
    </cfRule>
  </conditionalFormatting>
  <conditionalFormatting sqref="H5:H53">
    <cfRule type="cellIs" dxfId="126" priority="43" operator="equal">
      <formula>0</formula>
    </cfRule>
  </conditionalFormatting>
  <conditionalFormatting sqref="H3:I53">
    <cfRule type="expression" dxfId="125" priority="42">
      <formula>$B3=$B2</formula>
    </cfRule>
  </conditionalFormatting>
  <conditionalFormatting sqref="H3:H53">
    <cfRule type="cellIs" dxfId="124" priority="41" operator="equal">
      <formula>0</formula>
    </cfRule>
  </conditionalFormatting>
  <conditionalFormatting sqref="I3:I53">
    <cfRule type="cellIs" dxfId="123" priority="40" operator="equal">
      <formula>0</formula>
    </cfRule>
  </conditionalFormatting>
  <conditionalFormatting sqref="J8">
    <cfRule type="expression" dxfId="122" priority="38">
      <formula>$B8=#REF!</formula>
    </cfRule>
  </conditionalFormatting>
  <conditionalFormatting sqref="J5:K53">
    <cfRule type="expression" dxfId="121" priority="39">
      <formula>$B5=$B4</formula>
    </cfRule>
  </conditionalFormatting>
  <conditionalFormatting sqref="J5:J53">
    <cfRule type="cellIs" dxfId="120" priority="37" operator="equal">
      <formula>0</formula>
    </cfRule>
  </conditionalFormatting>
  <conditionalFormatting sqref="J3:K53">
    <cfRule type="expression" dxfId="119" priority="36">
      <formula>$B3=$B2</formula>
    </cfRule>
  </conditionalFormatting>
  <conditionalFormatting sqref="J3:J53">
    <cfRule type="cellIs" dxfId="118" priority="35" operator="equal">
      <formula>0</formula>
    </cfRule>
  </conditionalFormatting>
  <conditionalFormatting sqref="K3:K53">
    <cfRule type="cellIs" dxfId="117" priority="34" operator="equal">
      <formula>0</formula>
    </cfRule>
  </conditionalFormatting>
  <conditionalFormatting sqref="L8">
    <cfRule type="expression" dxfId="116" priority="32">
      <formula>$B8=#REF!</formula>
    </cfRule>
  </conditionalFormatting>
  <conditionalFormatting sqref="L5:M53">
    <cfRule type="expression" dxfId="115" priority="33">
      <formula>$B5=$B4</formula>
    </cfRule>
  </conditionalFormatting>
  <conditionalFormatting sqref="L5:L53">
    <cfRule type="cellIs" dxfId="114" priority="31" operator="equal">
      <formula>0</formula>
    </cfRule>
  </conditionalFormatting>
  <conditionalFormatting sqref="L3:M53">
    <cfRule type="expression" dxfId="113" priority="30">
      <formula>$B3=$B2</formula>
    </cfRule>
  </conditionalFormatting>
  <conditionalFormatting sqref="L3:L53">
    <cfRule type="cellIs" dxfId="112" priority="29" operator="equal">
      <formula>0</formula>
    </cfRule>
  </conditionalFormatting>
  <conditionalFormatting sqref="M3:M53">
    <cfRule type="cellIs" dxfId="111" priority="28" operator="equal">
      <formula>0</formula>
    </cfRule>
  </conditionalFormatting>
  <conditionalFormatting sqref="N8">
    <cfRule type="expression" dxfId="110" priority="26">
      <formula>$B8=#REF!</formula>
    </cfRule>
  </conditionalFormatting>
  <conditionalFormatting sqref="N5:O53">
    <cfRule type="expression" dxfId="109" priority="27">
      <formula>$B5=$B4</formula>
    </cfRule>
  </conditionalFormatting>
  <conditionalFormatting sqref="N5:N53">
    <cfRule type="cellIs" dxfId="108" priority="25" operator="equal">
      <formula>0</formula>
    </cfRule>
  </conditionalFormatting>
  <conditionalFormatting sqref="N3:O53">
    <cfRule type="expression" dxfId="107" priority="24">
      <formula>$B3=$B2</formula>
    </cfRule>
  </conditionalFormatting>
  <conditionalFormatting sqref="N3:N53">
    <cfRule type="cellIs" dxfId="106" priority="23" operator="equal">
      <formula>0</formula>
    </cfRule>
  </conditionalFormatting>
  <conditionalFormatting sqref="O3:O53">
    <cfRule type="cellIs" dxfId="105" priority="22" operator="equal">
      <formula>0</formula>
    </cfRule>
  </conditionalFormatting>
  <conditionalFormatting sqref="P8">
    <cfRule type="expression" dxfId="104" priority="20">
      <formula>$B8=#REF!</formula>
    </cfRule>
  </conditionalFormatting>
  <conditionalFormatting sqref="P5:Q53">
    <cfRule type="expression" dxfId="103" priority="21">
      <formula>$B5=$B4</formula>
    </cfRule>
  </conditionalFormatting>
  <conditionalFormatting sqref="P5:P53">
    <cfRule type="cellIs" dxfId="102" priority="19" operator="equal">
      <formula>0</formula>
    </cfRule>
  </conditionalFormatting>
  <conditionalFormatting sqref="P3:Q53">
    <cfRule type="expression" dxfId="101" priority="18">
      <formula>$B3=$B2</formula>
    </cfRule>
  </conditionalFormatting>
  <conditionalFormatting sqref="P3:P53">
    <cfRule type="cellIs" dxfId="100" priority="17" operator="equal">
      <formula>0</formula>
    </cfRule>
  </conditionalFormatting>
  <conditionalFormatting sqref="Q3:Q53">
    <cfRule type="cellIs" dxfId="99" priority="16" operator="equal">
      <formula>0</formula>
    </cfRule>
  </conditionalFormatting>
  <conditionalFormatting sqref="R8">
    <cfRule type="expression" dxfId="98" priority="14">
      <formula>$B8=#REF!</formula>
    </cfRule>
  </conditionalFormatting>
  <conditionalFormatting sqref="R5:S53">
    <cfRule type="expression" dxfId="97" priority="15">
      <formula>$B5=$B4</formula>
    </cfRule>
  </conditionalFormatting>
  <conditionalFormatting sqref="R5:R53">
    <cfRule type="cellIs" dxfId="96" priority="13" operator="equal">
      <formula>0</formula>
    </cfRule>
  </conditionalFormatting>
  <conditionalFormatting sqref="R3:S53">
    <cfRule type="expression" dxfId="95" priority="12">
      <formula>$B3=$B2</formula>
    </cfRule>
  </conditionalFormatting>
  <conditionalFormatting sqref="R3:R53">
    <cfRule type="cellIs" dxfId="94" priority="11" operator="equal">
      <formula>0</formula>
    </cfRule>
  </conditionalFormatting>
  <conditionalFormatting sqref="S3:S53">
    <cfRule type="cellIs" dxfId="93" priority="10" operator="equal">
      <formula>0</formula>
    </cfRule>
  </conditionalFormatting>
  <conditionalFormatting sqref="T8 V8 X8 Z8 AB8 AD8">
    <cfRule type="expression" dxfId="92" priority="8">
      <formula>$B8=#REF!</formula>
    </cfRule>
  </conditionalFormatting>
  <conditionalFormatting sqref="T5:AE53">
    <cfRule type="expression" dxfId="91" priority="9">
      <formula>$B5=$B4</formula>
    </cfRule>
  </conditionalFormatting>
  <conditionalFormatting sqref="T5:T53 V5:V53 X5:X53 Z5:Z53 AB5:AB53 AD5:AD53">
    <cfRule type="cellIs" dxfId="90" priority="7" operator="equal">
      <formula>0</formula>
    </cfRule>
  </conditionalFormatting>
  <conditionalFormatting sqref="T3:AE53">
    <cfRule type="expression" dxfId="89" priority="6">
      <formula>$B3=$B2</formula>
    </cfRule>
  </conditionalFormatting>
  <conditionalFormatting sqref="T3:T53 V3:V53 X3:X53 Z3:Z53 AB3:AB53 AD3:AD53">
    <cfRule type="cellIs" dxfId="88" priority="5" operator="equal">
      <formula>0</formula>
    </cfRule>
  </conditionalFormatting>
  <conditionalFormatting sqref="U3:U53 W3:W53 Y3:Y53 AA3:AA53 AC3:AC53 AE3:AE53">
    <cfRule type="cellIs" dxfId="87" priority="4" operator="equal">
      <formula>0</formula>
    </cfRule>
  </conditionalFormatting>
  <conditionalFormatting sqref="B8">
    <cfRule type="expression" dxfId="86" priority="2">
      <formula>$B8=#REF!</formula>
    </cfRule>
  </conditionalFormatting>
  <conditionalFormatting sqref="B3:B53">
    <cfRule type="expression" dxfId="85" priority="3">
      <formula>$B3=$B2</formula>
    </cfRule>
  </conditionalFormatting>
  <conditionalFormatting sqref="E3:E53">
    <cfRule type="cellIs" dxfId="84" priority="1" operator="equal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0645-A9B6-4658-B282-335FF7180C02}">
  <sheetPr>
    <tabColor rgb="FF92D050"/>
  </sheetPr>
  <dimension ref="A1:AE359"/>
  <sheetViews>
    <sheetView zoomScale="85" zoomScaleNormal="85" workbookViewId="0">
      <pane xSplit="5" ySplit="2" topLeftCell="F36" activePane="bottomRight" state="frozen"/>
      <selection pane="topRight" sqref="A1:B1"/>
      <selection pane="bottomLeft" sqref="A1:B1"/>
      <selection pane="bottomRight" activeCell="F46" sqref="F46"/>
    </sheetView>
  </sheetViews>
  <sheetFormatPr defaultRowHeight="14.4"/>
  <cols>
    <col min="1" max="1" width="18.44140625" style="6" bestFit="1" customWidth="1"/>
    <col min="2" max="2" width="21.5546875" style="7" bestFit="1" customWidth="1"/>
    <col min="3" max="3" width="10" style="20" bestFit="1" customWidth="1"/>
    <col min="4" max="4" width="10.5546875" style="24" bestFit="1" customWidth="1"/>
    <col min="5" max="5" width="10.5546875" style="27" bestFit="1" customWidth="1"/>
    <col min="6" max="6" width="10.5546875" style="24" bestFit="1" customWidth="1"/>
    <col min="7" max="7" width="11" style="27" bestFit="1" customWidth="1"/>
    <col min="8" max="8" width="10.5546875" style="24" bestFit="1" customWidth="1"/>
    <col min="9" max="9" width="11" style="27" bestFit="1" customWidth="1"/>
    <col min="10" max="10" width="10.5546875" style="24" bestFit="1" customWidth="1"/>
    <col min="11" max="11" width="11" style="27" bestFit="1" customWidth="1"/>
    <col min="12" max="12" width="10.5546875" style="24" bestFit="1" customWidth="1"/>
    <col min="13" max="13" width="11" style="27" bestFit="1" customWidth="1"/>
    <col min="14" max="14" width="10.5546875" style="24" bestFit="1" customWidth="1"/>
    <col min="15" max="15" width="11" style="27" bestFit="1" customWidth="1"/>
    <col min="16" max="16" width="10.5546875" style="24" bestFit="1" customWidth="1"/>
    <col min="17" max="17" width="10.5546875" style="27" bestFit="1" customWidth="1"/>
    <col min="18" max="18" width="10.5546875" style="24" bestFit="1" customWidth="1"/>
    <col min="19" max="19" width="10.5546875" style="27" bestFit="1" customWidth="1"/>
    <col min="20" max="20" width="10.5546875" style="24" bestFit="1" customWidth="1"/>
    <col min="21" max="21" width="10.5546875" style="27" bestFit="1" customWidth="1"/>
    <col min="22" max="22" width="10.5546875" style="24" bestFit="1" customWidth="1"/>
    <col min="23" max="23" width="10.5546875" style="27" bestFit="1" customWidth="1"/>
    <col min="24" max="24" width="10.5546875" style="24" bestFit="1" customWidth="1"/>
    <col min="25" max="25" width="10.5546875" style="27" bestFit="1" customWidth="1"/>
    <col min="26" max="26" width="10.5546875" style="24" bestFit="1" customWidth="1"/>
    <col min="27" max="27" width="10.5546875" style="27" bestFit="1" customWidth="1"/>
    <col min="28" max="28" width="10.5546875" style="24" bestFit="1" customWidth="1"/>
    <col min="29" max="29" width="10.5546875" style="27" bestFit="1" customWidth="1"/>
    <col min="30" max="30" width="10.5546875" style="24" bestFit="1" customWidth="1"/>
    <col min="31" max="31" width="10.5546875" style="27" bestFit="1" customWidth="1"/>
  </cols>
  <sheetData>
    <row r="1" spans="1:31" ht="21.6" thickBot="1">
      <c r="A1" s="122" t="s">
        <v>106</v>
      </c>
      <c r="B1" s="123"/>
      <c r="D1" s="30"/>
      <c r="E1" s="31" t="s">
        <v>98</v>
      </c>
      <c r="F1" s="28">
        <f>G1</f>
        <v>43922</v>
      </c>
      <c r="G1" s="23">
        <v>43922</v>
      </c>
      <c r="H1" s="28">
        <f>I1</f>
        <v>43952</v>
      </c>
      <c r="I1" s="23">
        <v>43952</v>
      </c>
      <c r="J1" s="28">
        <f>K1</f>
        <v>43983</v>
      </c>
      <c r="K1" s="23">
        <v>43983</v>
      </c>
      <c r="L1" s="28">
        <f>M1</f>
        <v>44013</v>
      </c>
      <c r="M1" s="23">
        <v>44013</v>
      </c>
      <c r="N1" s="28">
        <f>O1</f>
        <v>44044</v>
      </c>
      <c r="O1" s="23">
        <v>44044</v>
      </c>
      <c r="P1" s="28">
        <f>Q1</f>
        <v>44075</v>
      </c>
      <c r="Q1" s="23">
        <v>44075</v>
      </c>
      <c r="R1" s="28">
        <f>S1</f>
        <v>44105</v>
      </c>
      <c r="S1" s="23">
        <v>44105</v>
      </c>
      <c r="T1" s="28">
        <f>U1</f>
        <v>44136</v>
      </c>
      <c r="U1" s="23">
        <v>44136</v>
      </c>
      <c r="V1" s="28">
        <f>W1</f>
        <v>44166</v>
      </c>
      <c r="W1" s="23">
        <v>44166</v>
      </c>
      <c r="X1" s="28">
        <f>Y1</f>
        <v>44197</v>
      </c>
      <c r="Y1" s="23">
        <v>44197</v>
      </c>
      <c r="Z1" s="28">
        <f>AA1</f>
        <v>44228</v>
      </c>
      <c r="AA1" s="23">
        <v>44228</v>
      </c>
      <c r="AB1" s="28">
        <f>AC1</f>
        <v>44256</v>
      </c>
      <c r="AC1" s="23">
        <v>44256</v>
      </c>
      <c r="AD1" s="28">
        <f>AE1</f>
        <v>44287</v>
      </c>
      <c r="AE1" s="23">
        <v>44287</v>
      </c>
    </row>
    <row r="2" spans="1:31" ht="28.8">
      <c r="A2" s="3" t="s">
        <v>80</v>
      </c>
      <c r="B2" s="4" t="s">
        <v>82</v>
      </c>
      <c r="C2" s="22" t="s">
        <v>99</v>
      </c>
      <c r="D2" s="24" t="s">
        <v>10</v>
      </c>
      <c r="E2" s="25" t="s">
        <v>100</v>
      </c>
      <c r="F2" s="24" t="s">
        <v>10</v>
      </c>
      <c r="G2" s="25" t="s">
        <v>100</v>
      </c>
      <c r="H2" s="24" t="s">
        <v>10</v>
      </c>
      <c r="I2" s="25" t="s">
        <v>100</v>
      </c>
      <c r="J2" s="24" t="s">
        <v>10</v>
      </c>
      <c r="K2" s="25" t="s">
        <v>100</v>
      </c>
      <c r="L2" s="24" t="s">
        <v>10</v>
      </c>
      <c r="M2" s="25" t="s">
        <v>100</v>
      </c>
      <c r="N2" s="24" t="s">
        <v>10</v>
      </c>
      <c r="O2" s="25" t="s">
        <v>100</v>
      </c>
      <c r="P2" s="24" t="s">
        <v>10</v>
      </c>
      <c r="Q2" s="25" t="s">
        <v>100</v>
      </c>
      <c r="R2" s="24" t="s">
        <v>10</v>
      </c>
      <c r="S2" s="25" t="s">
        <v>100</v>
      </c>
      <c r="T2" s="24" t="s">
        <v>10</v>
      </c>
      <c r="U2" s="25" t="s">
        <v>100</v>
      </c>
      <c r="V2" s="24" t="s">
        <v>10</v>
      </c>
      <c r="W2" s="25" t="s">
        <v>100</v>
      </c>
      <c r="X2" s="24" t="s">
        <v>10</v>
      </c>
      <c r="Y2" s="25" t="s">
        <v>100</v>
      </c>
      <c r="Z2" s="24" t="s">
        <v>10</v>
      </c>
      <c r="AA2" s="25" t="s">
        <v>100</v>
      </c>
      <c r="AB2" s="24" t="s">
        <v>10</v>
      </c>
      <c r="AC2" s="25" t="s">
        <v>100</v>
      </c>
      <c r="AD2" s="24" t="s">
        <v>10</v>
      </c>
      <c r="AE2" s="25" t="s">
        <v>100</v>
      </c>
    </row>
    <row r="3" spans="1:31" s="2" customFormat="1">
      <c r="A3" s="5" t="s">
        <v>17</v>
      </c>
      <c r="B3" s="2" t="s">
        <v>22</v>
      </c>
      <c r="C3" s="21">
        <v>5</v>
      </c>
      <c r="D3" s="24">
        <f>SUMIF('KPI0 Assets reporting'!D:D,'KPI1 Fleet asset'!B3,'KPI0 Assets reporting'!I:I)*C3</f>
        <v>395</v>
      </c>
      <c r="E3" s="26">
        <f>IFERROR((D3/
(SUMIF('KPI0 Assets reporting'!D:D,'KPI1 Fleet asset'!B3,'KPI0 Assets reporting'!I:I)
*$C3)),0)</f>
        <v>1</v>
      </c>
      <c r="F3" s="24">
        <v>0</v>
      </c>
      <c r="G3" s="26">
        <f>IFERROR((F3/(SUMIFS('KPI0 Assets reporting'!I:I,'KPI0 Assets reporting'!$B:$B,'KPI1 Fleet asset'!$B3&amp;"IN")*$C$3)),0)</f>
        <v>0</v>
      </c>
      <c r="H3" s="24">
        <v>0</v>
      </c>
      <c r="I3" s="26">
        <f>IFERROR((H3/(SUMIFS('KPI0 Assets reporting'!J:J,'KPI0 Assets reporting'!$B:$B,'KPI1 Fleet asset'!$B3&amp;"IN")*$C$3)),0)</f>
        <v>0</v>
      </c>
      <c r="J3" s="24"/>
      <c r="K3" s="26">
        <f>IFERROR((J3/(SUMIFS('KPI0 Assets reporting'!K:K,'KPI0 Assets reporting'!$B:$B,'KPI1 Fleet asset'!$B3&amp;"IN")*$C$3)),0)</f>
        <v>0</v>
      </c>
      <c r="L3" s="24">
        <v>0</v>
      </c>
      <c r="M3" s="26">
        <f>IFERROR((L3/(SUMIFS('KPI0 Assets reporting'!L:L,'KPI0 Assets reporting'!$B:$B,'KPI1 Fleet asset'!$B3&amp;"IN")*$C$3)),0)</f>
        <v>0</v>
      </c>
      <c r="N3" s="24"/>
      <c r="O3" s="26">
        <f>IFERROR((N3/(SUMIFS('KPI0 Assets reporting'!M:M,'KPI0 Assets reporting'!$B:$B,'KPI1 Fleet asset'!$B3&amp;"IN")*$C$3)),0)</f>
        <v>0</v>
      </c>
      <c r="P3" s="24"/>
      <c r="Q3" s="26">
        <f>IFERROR((P3/(SUMIFS('KPI0 Assets reporting'!N:N,'KPI0 Assets reporting'!$B:$B,'KPI1 Fleet asset'!$B3&amp;"IN")*$C$3)),0)</f>
        <v>0</v>
      </c>
      <c r="R3" s="24"/>
      <c r="S3" s="26">
        <f>IFERROR((R3/(SUMIFS('KPI0 Assets reporting'!O:O,'KPI0 Assets reporting'!$B:$B,'KPI1 Fleet asset'!$B3&amp;"IN")*$C$3)),0)</f>
        <v>0</v>
      </c>
      <c r="T3" s="24"/>
      <c r="U3" s="26">
        <f>IFERROR((T3/(SUMIFS('KPI0 Assets reporting'!P:P,'KPI0 Assets reporting'!$B:$B,'KPI1 Fleet asset'!$B3&amp;"IN")*$C$3)),0)</f>
        <v>0</v>
      </c>
      <c r="V3" s="24"/>
      <c r="W3" s="26">
        <f>IFERROR((V3/(SUMIFS('KPI0 Assets reporting'!Q:Q,'KPI0 Assets reporting'!$B:$B,'KPI1 Fleet asset'!$B3&amp;"IN")*$C$3)),0)</f>
        <v>0</v>
      </c>
      <c r="X3" s="24"/>
      <c r="Y3" s="26">
        <f>IFERROR((X3/(SUMIFS('KPI0 Assets reporting'!R:R,'KPI0 Assets reporting'!$B:$B,'KPI1 Fleet asset'!$B3&amp;"IN")*$C$3)),0)</f>
        <v>0</v>
      </c>
      <c r="Z3" s="24"/>
      <c r="AA3" s="26">
        <f>IFERROR((Z3/(SUMIFS('KPI0 Assets reporting'!S:S,'KPI0 Assets reporting'!$B:$B,'KPI1 Fleet asset'!$B3&amp;"IN")*$C$3)),0)</f>
        <v>0</v>
      </c>
      <c r="AB3" s="24"/>
      <c r="AC3" s="26">
        <f>IFERROR((AB3/(SUMIFS('KPI0 Assets reporting'!T:T,'KPI0 Assets reporting'!$B:$B,'KPI1 Fleet asset'!$B3&amp;"IN")*$C$3)),0)</f>
        <v>0</v>
      </c>
      <c r="AD3" s="24"/>
      <c r="AE3" s="26">
        <f>IFERROR((AD3/(SUMIFS('KPI0 Assets reporting'!U:U,'KPI0 Assets reporting'!$B:$B,'KPI1 Fleet asset'!$B3&amp;"IN")*$C$3)),0)</f>
        <v>0</v>
      </c>
    </row>
    <row r="4" spans="1:31" s="2" customFormat="1">
      <c r="A4" s="5" t="s">
        <v>20</v>
      </c>
      <c r="B4" s="2" t="s">
        <v>59</v>
      </c>
      <c r="C4" s="21">
        <v>5</v>
      </c>
      <c r="D4" s="24">
        <f>SUMIF('KPI0 Assets reporting'!D:D,'KPI1 Fleet asset'!B4,'KPI0 Assets reporting'!I:I)*C4</f>
        <v>545</v>
      </c>
      <c r="E4" s="26">
        <f>IFERROR((D4/
(SUMIF('KPI0 Assets reporting'!D:D,'KPI1 Fleet asset'!B4,'KPI0 Assets reporting'!I:I)
*$C4)),0)</f>
        <v>1</v>
      </c>
      <c r="F4" s="24">
        <v>0</v>
      </c>
      <c r="G4" s="26">
        <f>IFERROR((F4/(SUMIFS('KPI0 Assets reporting'!I:I,'KPI0 Assets reporting'!$B:$B,'KPI1 Fleet asset'!$B4&amp;"IN")*$C$3)),0)</f>
        <v>0</v>
      </c>
      <c r="H4" s="24">
        <v>0</v>
      </c>
      <c r="I4" s="26">
        <f>IFERROR((H4/(SUMIFS('KPI0 Assets reporting'!J:J,'KPI0 Assets reporting'!$B:$B,'KPI1 Fleet asset'!$B4&amp;"IN")*$C$3)),0)</f>
        <v>0</v>
      </c>
      <c r="J4" s="24">
        <v>0</v>
      </c>
      <c r="K4" s="26">
        <f>IFERROR((J4/(SUMIFS('KPI0 Assets reporting'!K:K,'KPI0 Assets reporting'!$B:$B,'KPI1 Fleet asset'!$B4&amp;"IN")*$C$3)),0)</f>
        <v>0</v>
      </c>
      <c r="L4" s="24">
        <v>0</v>
      </c>
      <c r="M4" s="26">
        <f>IFERROR((L4/(SUMIFS('KPI0 Assets reporting'!L:L,'KPI0 Assets reporting'!$B:$B,'KPI1 Fleet asset'!$B4&amp;"IN")*$C$3)),0)</f>
        <v>0</v>
      </c>
      <c r="N4" s="24"/>
      <c r="O4" s="26">
        <f>IFERROR((N4/(SUMIFS('KPI0 Assets reporting'!M:M,'KPI0 Assets reporting'!$B:$B,'KPI1 Fleet asset'!$B4&amp;"IN")*$C$3)),0)</f>
        <v>0</v>
      </c>
      <c r="P4" s="24"/>
      <c r="Q4" s="26">
        <f>IFERROR((P4/(SUMIFS('KPI0 Assets reporting'!N:N,'KPI0 Assets reporting'!$B:$B,'KPI1 Fleet asset'!$B4&amp;"IN")*$C$3)),0)</f>
        <v>0</v>
      </c>
      <c r="R4" s="24"/>
      <c r="S4" s="26">
        <f>IFERROR((R4/(SUMIFS('KPI0 Assets reporting'!O:O,'KPI0 Assets reporting'!$B:$B,'KPI1 Fleet asset'!$B4&amp;"IN")*$C$3)),0)</f>
        <v>0</v>
      </c>
      <c r="T4" s="24"/>
      <c r="U4" s="26">
        <f>IFERROR((T4/(SUMIFS('KPI0 Assets reporting'!P:P,'KPI0 Assets reporting'!$B:$B,'KPI1 Fleet asset'!$B4&amp;"IN")*$C$3)),0)</f>
        <v>0</v>
      </c>
      <c r="V4" s="24"/>
      <c r="W4" s="26">
        <f>IFERROR((V4/(SUMIFS('KPI0 Assets reporting'!Q:Q,'KPI0 Assets reporting'!$B:$B,'KPI1 Fleet asset'!$B4&amp;"IN")*$C$3)),0)</f>
        <v>0</v>
      </c>
      <c r="X4" s="24"/>
      <c r="Y4" s="26">
        <f>IFERROR((X4/(SUMIFS('KPI0 Assets reporting'!R:R,'KPI0 Assets reporting'!$B:$B,'KPI1 Fleet asset'!$B4&amp;"IN")*$C$3)),0)</f>
        <v>0</v>
      </c>
      <c r="Z4" s="24"/>
      <c r="AA4" s="26">
        <f>IFERROR((Z4/(SUMIFS('KPI0 Assets reporting'!S:S,'KPI0 Assets reporting'!$B:$B,'KPI1 Fleet asset'!$B4&amp;"IN")*$C$3)),0)</f>
        <v>0</v>
      </c>
      <c r="AB4" s="24"/>
      <c r="AC4" s="26">
        <f>IFERROR((AB4/(SUMIFS('KPI0 Assets reporting'!T:T,'KPI0 Assets reporting'!$B:$B,'KPI1 Fleet asset'!$B4&amp;"IN")*$C$3)),0)</f>
        <v>0</v>
      </c>
      <c r="AD4" s="24"/>
      <c r="AE4" s="26">
        <f>IFERROR((AD4/(SUMIFS('KPI0 Assets reporting'!U:U,'KPI0 Assets reporting'!$B:$B,'KPI1 Fleet asset'!$B4&amp;"IN")*$C$3)),0)</f>
        <v>0</v>
      </c>
    </row>
    <row r="5" spans="1:31" s="2" customFormat="1">
      <c r="A5" s="5" t="s">
        <v>19</v>
      </c>
      <c r="B5" s="2" t="s">
        <v>48</v>
      </c>
      <c r="C5" s="21">
        <v>5</v>
      </c>
      <c r="D5" s="24">
        <f>SUMIF('KPI0 Assets reporting'!D:D,'KPI1 Fleet asset'!B5,'KPI0 Assets reporting'!I:I)*C5</f>
        <v>570</v>
      </c>
      <c r="E5" s="26">
        <f>IFERROR((D5/
(SUMIF('KPI0 Assets reporting'!D:D,'KPI1 Fleet asset'!B5,'KPI0 Assets reporting'!I:I)
*$C5)),0)</f>
        <v>1</v>
      </c>
      <c r="F5" s="24">
        <v>0</v>
      </c>
      <c r="G5" s="26">
        <f>IFERROR((F5/(SUMIFS('KPI0 Assets reporting'!I:I,'KPI0 Assets reporting'!$B:$B,'KPI1 Fleet asset'!$B5&amp;"IN")*$C$3)),0)</f>
        <v>0</v>
      </c>
      <c r="H5" s="24">
        <v>0</v>
      </c>
      <c r="I5" s="26">
        <f>IFERROR((H5/(SUMIFS('KPI0 Assets reporting'!J:J,'KPI0 Assets reporting'!$B:$B,'KPI1 Fleet asset'!$B5&amp;"IN")*$C$3)),0)</f>
        <v>0</v>
      </c>
      <c r="J5" s="24">
        <v>0</v>
      </c>
      <c r="K5" s="26">
        <f>IFERROR((J5/(SUMIFS('KPI0 Assets reporting'!K:K,'KPI0 Assets reporting'!$B:$B,'KPI1 Fleet asset'!$B5&amp;"IN")*$C$3)),0)</f>
        <v>0</v>
      </c>
      <c r="L5" s="24">
        <v>0</v>
      </c>
      <c r="M5" s="26">
        <f>IFERROR((L5/(SUMIFS('KPI0 Assets reporting'!L:L,'KPI0 Assets reporting'!$B:$B,'KPI1 Fleet asset'!$B5&amp;"IN")*$C$3)),0)</f>
        <v>0</v>
      </c>
      <c r="N5" s="24"/>
      <c r="O5" s="26">
        <f>IFERROR((N5/(SUMIFS('KPI0 Assets reporting'!M:M,'KPI0 Assets reporting'!$B:$B,'KPI1 Fleet asset'!$B5&amp;"IN")*$C$3)),0)</f>
        <v>0</v>
      </c>
      <c r="P5" s="24"/>
      <c r="Q5" s="26">
        <f>IFERROR((P5/(SUMIFS('KPI0 Assets reporting'!N:N,'KPI0 Assets reporting'!$B:$B,'KPI1 Fleet asset'!$B5&amp;"IN")*$C$3)),0)</f>
        <v>0</v>
      </c>
      <c r="R5" s="24"/>
      <c r="S5" s="26">
        <f>IFERROR((R5/(SUMIFS('KPI0 Assets reporting'!O:O,'KPI0 Assets reporting'!$B:$B,'KPI1 Fleet asset'!$B5&amp;"IN")*$C$3)),0)</f>
        <v>0</v>
      </c>
      <c r="T5" s="24"/>
      <c r="U5" s="26">
        <f>IFERROR((T5/(SUMIFS('KPI0 Assets reporting'!P:P,'KPI0 Assets reporting'!$B:$B,'KPI1 Fleet asset'!$B5&amp;"IN")*$C$3)),0)</f>
        <v>0</v>
      </c>
      <c r="V5" s="24"/>
      <c r="W5" s="26">
        <f>IFERROR((V5/(SUMIFS('KPI0 Assets reporting'!Q:Q,'KPI0 Assets reporting'!$B:$B,'KPI1 Fleet asset'!$B5&amp;"IN")*$C$3)),0)</f>
        <v>0</v>
      </c>
      <c r="X5" s="24"/>
      <c r="Y5" s="26">
        <f>IFERROR((X5/(SUMIFS('KPI0 Assets reporting'!R:R,'KPI0 Assets reporting'!$B:$B,'KPI1 Fleet asset'!$B5&amp;"IN")*$C$3)),0)</f>
        <v>0</v>
      </c>
      <c r="Z5" s="24"/>
      <c r="AA5" s="26">
        <f>IFERROR((Z5/(SUMIFS('KPI0 Assets reporting'!S:S,'KPI0 Assets reporting'!$B:$B,'KPI1 Fleet asset'!$B5&amp;"IN")*$C$3)),0)</f>
        <v>0</v>
      </c>
      <c r="AB5" s="24"/>
      <c r="AC5" s="26">
        <f>IFERROR((AB5/(SUMIFS('KPI0 Assets reporting'!T:T,'KPI0 Assets reporting'!$B:$B,'KPI1 Fleet asset'!$B5&amp;"IN")*$C$3)),0)</f>
        <v>0</v>
      </c>
      <c r="AD5" s="24"/>
      <c r="AE5" s="26">
        <f>IFERROR((AD5/(SUMIFS('KPI0 Assets reporting'!U:U,'KPI0 Assets reporting'!$B:$B,'KPI1 Fleet asset'!$B5&amp;"IN")*$C$3)),0)</f>
        <v>0</v>
      </c>
    </row>
    <row r="6" spans="1:31" s="2" customFormat="1">
      <c r="A6" s="5" t="s">
        <v>19</v>
      </c>
      <c r="B6" s="2" t="s">
        <v>49</v>
      </c>
      <c r="C6" s="21">
        <v>5</v>
      </c>
      <c r="D6" s="24">
        <f>SUMIF('KPI0 Assets reporting'!D:D,'KPI1 Fleet asset'!B6,'KPI0 Assets reporting'!I:I)*C6</f>
        <v>150</v>
      </c>
      <c r="E6" s="26">
        <f>IFERROR((D6/
(SUMIF('KPI0 Assets reporting'!D:D,'KPI1 Fleet asset'!B6,'KPI0 Assets reporting'!I:I)
*$C6)),0)</f>
        <v>1</v>
      </c>
      <c r="F6" s="24">
        <v>0</v>
      </c>
      <c r="G6" s="26">
        <f>IFERROR((F6/(SUMIFS('KPI0 Assets reporting'!I:I,'KPI0 Assets reporting'!$B:$B,'KPI1 Fleet asset'!$B6&amp;"IN")*$C$3)),0)</f>
        <v>0</v>
      </c>
      <c r="H6" s="24">
        <v>0</v>
      </c>
      <c r="I6" s="26">
        <f>IFERROR((H6/(SUMIFS('KPI0 Assets reporting'!J:J,'KPI0 Assets reporting'!$B:$B,'KPI1 Fleet asset'!$B6&amp;"IN")*$C$3)),0)</f>
        <v>0</v>
      </c>
      <c r="J6" s="24">
        <v>0</v>
      </c>
      <c r="K6" s="26">
        <f>IFERROR((J6/(SUMIFS('KPI0 Assets reporting'!K:K,'KPI0 Assets reporting'!$B:$B,'KPI1 Fleet asset'!$B6&amp;"IN")*$C$3)),0)</f>
        <v>0</v>
      </c>
      <c r="L6" s="24">
        <v>0</v>
      </c>
      <c r="M6" s="26">
        <f>IFERROR((L6/(SUMIFS('KPI0 Assets reporting'!L:L,'KPI0 Assets reporting'!$B:$B,'KPI1 Fleet asset'!$B6&amp;"IN")*$C$3)),0)</f>
        <v>0</v>
      </c>
      <c r="N6" s="24"/>
      <c r="O6" s="26">
        <f>IFERROR((N6/(SUMIFS('KPI0 Assets reporting'!M:M,'KPI0 Assets reporting'!$B:$B,'KPI1 Fleet asset'!$B6&amp;"IN")*$C$3)),0)</f>
        <v>0</v>
      </c>
      <c r="P6" s="24"/>
      <c r="Q6" s="26">
        <f>IFERROR((P6/(SUMIFS('KPI0 Assets reporting'!N:N,'KPI0 Assets reporting'!$B:$B,'KPI1 Fleet asset'!$B6&amp;"IN")*$C$3)),0)</f>
        <v>0</v>
      </c>
      <c r="R6" s="24"/>
      <c r="S6" s="26">
        <f>IFERROR((R6/(SUMIFS('KPI0 Assets reporting'!O:O,'KPI0 Assets reporting'!$B:$B,'KPI1 Fleet asset'!$B6&amp;"IN")*$C$3)),0)</f>
        <v>0</v>
      </c>
      <c r="T6" s="24"/>
      <c r="U6" s="26">
        <f>IFERROR((T6/(SUMIFS('KPI0 Assets reporting'!P:P,'KPI0 Assets reporting'!$B:$B,'KPI1 Fleet asset'!$B6&amp;"IN")*$C$3)),0)</f>
        <v>0</v>
      </c>
      <c r="V6" s="24"/>
      <c r="W6" s="26">
        <f>IFERROR((V6/(SUMIFS('KPI0 Assets reporting'!Q:Q,'KPI0 Assets reporting'!$B:$B,'KPI1 Fleet asset'!$B6&amp;"IN")*$C$3)),0)</f>
        <v>0</v>
      </c>
      <c r="X6" s="24"/>
      <c r="Y6" s="26">
        <f>IFERROR((X6/(SUMIFS('KPI0 Assets reporting'!R:R,'KPI0 Assets reporting'!$B:$B,'KPI1 Fleet asset'!$B6&amp;"IN")*$C$3)),0)</f>
        <v>0</v>
      </c>
      <c r="Z6" s="24"/>
      <c r="AA6" s="26">
        <f>IFERROR((Z6/(SUMIFS('KPI0 Assets reporting'!S:S,'KPI0 Assets reporting'!$B:$B,'KPI1 Fleet asset'!$B6&amp;"IN")*$C$3)),0)</f>
        <v>0</v>
      </c>
      <c r="AB6" s="24"/>
      <c r="AC6" s="26">
        <f>IFERROR((AB6/(SUMIFS('KPI0 Assets reporting'!T:T,'KPI0 Assets reporting'!$B:$B,'KPI1 Fleet asset'!$B6&amp;"IN")*$C$3)),0)</f>
        <v>0</v>
      </c>
      <c r="AD6" s="24"/>
      <c r="AE6" s="26">
        <f>IFERROR((AD6/(SUMIFS('KPI0 Assets reporting'!U:U,'KPI0 Assets reporting'!$B:$B,'KPI1 Fleet asset'!$B6&amp;"IN")*$C$3)),0)</f>
        <v>0</v>
      </c>
    </row>
    <row r="7" spans="1:31" s="2" customFormat="1">
      <c r="A7" s="5" t="s">
        <v>20</v>
      </c>
      <c r="B7" s="2" t="s">
        <v>60</v>
      </c>
      <c r="C7" s="21">
        <v>5</v>
      </c>
      <c r="D7" s="24">
        <f>SUMIF('KPI0 Assets reporting'!D:D,'KPI1 Fleet asset'!B7,'KPI0 Assets reporting'!I:I)*C7</f>
        <v>125</v>
      </c>
      <c r="E7" s="26">
        <f>IFERROR((D7/
(SUMIF('KPI0 Assets reporting'!D:D,'KPI1 Fleet asset'!B7,'KPI0 Assets reporting'!I:I)
*$C7)),0)</f>
        <v>1</v>
      </c>
      <c r="F7" s="24">
        <v>0</v>
      </c>
      <c r="G7" s="26">
        <f>IFERROR((F7/(SUMIFS('KPI0 Assets reporting'!I:I,'KPI0 Assets reporting'!$B:$B,'KPI1 Fleet asset'!$B7&amp;"IN")*$C$3)),0)</f>
        <v>0</v>
      </c>
      <c r="H7" s="24">
        <v>0</v>
      </c>
      <c r="I7" s="26">
        <f>IFERROR((H7/(SUMIFS('KPI0 Assets reporting'!J:J,'KPI0 Assets reporting'!$B:$B,'KPI1 Fleet asset'!$B7&amp;"IN")*$C$3)),0)</f>
        <v>0</v>
      </c>
      <c r="J7" s="24">
        <v>0</v>
      </c>
      <c r="K7" s="26">
        <f>IFERROR((J7/(SUMIFS('KPI0 Assets reporting'!K:K,'KPI0 Assets reporting'!$B:$B,'KPI1 Fleet asset'!$B7&amp;"IN")*$C$3)),0)</f>
        <v>0</v>
      </c>
      <c r="L7" s="24">
        <v>0</v>
      </c>
      <c r="M7" s="26">
        <f>IFERROR((L7/(SUMIFS('KPI0 Assets reporting'!L:L,'KPI0 Assets reporting'!$B:$B,'KPI1 Fleet asset'!$B7&amp;"IN")*$C$3)),0)</f>
        <v>0</v>
      </c>
      <c r="N7" s="24"/>
      <c r="O7" s="26">
        <f>IFERROR((N7/(SUMIFS('KPI0 Assets reporting'!M:M,'KPI0 Assets reporting'!$B:$B,'KPI1 Fleet asset'!$B7&amp;"IN")*$C$3)),0)</f>
        <v>0</v>
      </c>
      <c r="P7" s="24"/>
      <c r="Q7" s="26">
        <f>IFERROR((P7/(SUMIFS('KPI0 Assets reporting'!N:N,'KPI0 Assets reporting'!$B:$B,'KPI1 Fleet asset'!$B7&amp;"IN")*$C$3)),0)</f>
        <v>0</v>
      </c>
      <c r="R7" s="24"/>
      <c r="S7" s="26">
        <f>IFERROR((R7/(SUMIFS('KPI0 Assets reporting'!O:O,'KPI0 Assets reporting'!$B:$B,'KPI1 Fleet asset'!$B7&amp;"IN")*$C$3)),0)</f>
        <v>0</v>
      </c>
      <c r="T7" s="24"/>
      <c r="U7" s="26">
        <f>IFERROR((T7/(SUMIFS('KPI0 Assets reporting'!P:P,'KPI0 Assets reporting'!$B:$B,'KPI1 Fleet asset'!$B7&amp;"IN")*$C$3)),0)</f>
        <v>0</v>
      </c>
      <c r="V7" s="24"/>
      <c r="W7" s="26">
        <f>IFERROR((V7/(SUMIFS('KPI0 Assets reporting'!Q:Q,'KPI0 Assets reporting'!$B:$B,'KPI1 Fleet asset'!$B7&amp;"IN")*$C$3)),0)</f>
        <v>0</v>
      </c>
      <c r="X7" s="24"/>
      <c r="Y7" s="26">
        <f>IFERROR((X7/(SUMIFS('KPI0 Assets reporting'!R:R,'KPI0 Assets reporting'!$B:$B,'KPI1 Fleet asset'!$B7&amp;"IN")*$C$3)),0)</f>
        <v>0</v>
      </c>
      <c r="Z7" s="24"/>
      <c r="AA7" s="26">
        <f>IFERROR((Z7/(SUMIFS('KPI0 Assets reporting'!S:S,'KPI0 Assets reporting'!$B:$B,'KPI1 Fleet asset'!$B7&amp;"IN")*$C$3)),0)</f>
        <v>0</v>
      </c>
      <c r="AB7" s="24"/>
      <c r="AC7" s="26">
        <f>IFERROR((AB7/(SUMIFS('KPI0 Assets reporting'!T:T,'KPI0 Assets reporting'!$B:$B,'KPI1 Fleet asset'!$B7&amp;"IN")*$C$3)),0)</f>
        <v>0</v>
      </c>
      <c r="AD7" s="24"/>
      <c r="AE7" s="26">
        <f>IFERROR((AD7/(SUMIFS('KPI0 Assets reporting'!U:U,'KPI0 Assets reporting'!$B:$B,'KPI1 Fleet asset'!$B7&amp;"IN")*$C$3)),0)</f>
        <v>0</v>
      </c>
    </row>
    <row r="8" spans="1:31" s="2" customFormat="1">
      <c r="A8" s="5" t="s">
        <v>17</v>
      </c>
      <c r="B8" s="2" t="s">
        <v>23</v>
      </c>
      <c r="C8" s="21">
        <v>5</v>
      </c>
      <c r="D8" s="24">
        <f>SUMIF('KPI0 Assets reporting'!D:D,'KPI1 Fleet asset'!B8,'KPI0 Assets reporting'!I:I)*C8</f>
        <v>610</v>
      </c>
      <c r="E8" s="26">
        <f>IFERROR((D8/
(SUMIF('KPI0 Assets reporting'!D:D,'KPI1 Fleet asset'!B8,'KPI0 Assets reporting'!I:I)
*$C8)),0)</f>
        <v>1</v>
      </c>
      <c r="F8" s="24">
        <v>0</v>
      </c>
      <c r="G8" s="26">
        <f>IFERROR((F8/(SUMIFS('KPI0 Assets reporting'!I:I,'KPI0 Assets reporting'!$B:$B,'KPI1 Fleet asset'!$B8&amp;"IN")*$C$3)),0)</f>
        <v>0</v>
      </c>
      <c r="H8" s="24">
        <v>0</v>
      </c>
      <c r="I8" s="26">
        <f>IFERROR((H8/(SUMIFS('KPI0 Assets reporting'!J:J,'KPI0 Assets reporting'!$B:$B,'KPI1 Fleet asset'!$B8&amp;"IN")*$C$3)),0)</f>
        <v>0</v>
      </c>
      <c r="J8" s="24">
        <v>0</v>
      </c>
      <c r="K8" s="26">
        <f>IFERROR((J8/(SUMIFS('KPI0 Assets reporting'!K:K,'KPI0 Assets reporting'!$B:$B,'KPI1 Fleet asset'!$B8&amp;"IN")*$C$3)),0)</f>
        <v>0</v>
      </c>
      <c r="L8" s="24">
        <v>0</v>
      </c>
      <c r="M8" s="26">
        <f>IFERROR((L8/(SUMIFS('KPI0 Assets reporting'!L:L,'KPI0 Assets reporting'!$B:$B,'KPI1 Fleet asset'!$B8&amp;"IN")*$C$3)),0)</f>
        <v>0</v>
      </c>
      <c r="N8" s="24"/>
      <c r="O8" s="26">
        <f>IFERROR((N8/(SUMIFS('KPI0 Assets reporting'!M:M,'KPI0 Assets reporting'!$B:$B,'KPI1 Fleet asset'!$B8&amp;"IN")*$C$3)),0)</f>
        <v>0</v>
      </c>
      <c r="P8" s="24"/>
      <c r="Q8" s="26">
        <f>IFERROR((P8/(SUMIFS('KPI0 Assets reporting'!N:N,'KPI0 Assets reporting'!$B:$B,'KPI1 Fleet asset'!$B8&amp;"IN")*$C$3)),0)</f>
        <v>0</v>
      </c>
      <c r="R8" s="24"/>
      <c r="S8" s="26">
        <f>IFERROR((R8/(SUMIFS('KPI0 Assets reporting'!O:O,'KPI0 Assets reporting'!$B:$B,'KPI1 Fleet asset'!$B8&amp;"IN")*$C$3)),0)</f>
        <v>0</v>
      </c>
      <c r="T8" s="24"/>
      <c r="U8" s="26">
        <f>IFERROR((T8/(SUMIFS('KPI0 Assets reporting'!P:P,'KPI0 Assets reporting'!$B:$B,'KPI1 Fleet asset'!$B8&amp;"IN")*$C$3)),0)</f>
        <v>0</v>
      </c>
      <c r="V8" s="24"/>
      <c r="W8" s="26">
        <f>IFERROR((V8/(SUMIFS('KPI0 Assets reporting'!Q:Q,'KPI0 Assets reporting'!$B:$B,'KPI1 Fleet asset'!$B8&amp;"IN")*$C$3)),0)</f>
        <v>0</v>
      </c>
      <c r="X8" s="24"/>
      <c r="Y8" s="26">
        <f>IFERROR((X8/(SUMIFS('KPI0 Assets reporting'!R:R,'KPI0 Assets reporting'!$B:$B,'KPI1 Fleet asset'!$B8&amp;"IN")*$C$3)),0)</f>
        <v>0</v>
      </c>
      <c r="Z8" s="24"/>
      <c r="AA8" s="26">
        <f>IFERROR((Z8/(SUMIFS('KPI0 Assets reporting'!S:S,'KPI0 Assets reporting'!$B:$B,'KPI1 Fleet asset'!$B8&amp;"IN")*$C$3)),0)</f>
        <v>0</v>
      </c>
      <c r="AB8" s="24"/>
      <c r="AC8" s="26">
        <f>IFERROR((AB8/(SUMIFS('KPI0 Assets reporting'!T:T,'KPI0 Assets reporting'!$B:$B,'KPI1 Fleet asset'!$B8&amp;"IN")*$C$3)),0)</f>
        <v>0</v>
      </c>
      <c r="AD8" s="24"/>
      <c r="AE8" s="26">
        <f>IFERROR((AD8/(SUMIFS('KPI0 Assets reporting'!U:U,'KPI0 Assets reporting'!$B:$B,'KPI1 Fleet asset'!$B8&amp;"IN")*$C$3)),0)</f>
        <v>0</v>
      </c>
    </row>
    <row r="9" spans="1:31" s="2" customFormat="1">
      <c r="A9" s="5" t="s">
        <v>20</v>
      </c>
      <c r="B9" s="2" t="s">
        <v>61</v>
      </c>
      <c r="C9" s="21">
        <v>5</v>
      </c>
      <c r="D9" s="24">
        <f>SUMIF('KPI0 Assets reporting'!D:D,'KPI1 Fleet asset'!B9,'KPI0 Assets reporting'!I:I)*C9</f>
        <v>765</v>
      </c>
      <c r="E9" s="26">
        <f>IFERROR((D9/
(SUMIF('KPI0 Assets reporting'!D:D,'KPI1 Fleet asset'!B9,'KPI0 Assets reporting'!I:I)
*$C9)),0)</f>
        <v>1</v>
      </c>
      <c r="F9" s="24">
        <v>0</v>
      </c>
      <c r="G9" s="26">
        <f>IFERROR((F9/(SUMIFS('KPI0 Assets reporting'!I:I,'KPI0 Assets reporting'!$B:$B,'KPI1 Fleet asset'!$B9&amp;"IN")*$C$3)),0)</f>
        <v>0</v>
      </c>
      <c r="H9" s="24">
        <v>0</v>
      </c>
      <c r="I9" s="26">
        <f>IFERROR((H9/(SUMIFS('KPI0 Assets reporting'!J:J,'KPI0 Assets reporting'!$B:$B,'KPI1 Fleet asset'!$B9&amp;"IN")*$C$3)),0)</f>
        <v>0</v>
      </c>
      <c r="J9" s="24">
        <v>0</v>
      </c>
      <c r="K9" s="26">
        <f>IFERROR((J9/(SUMIFS('KPI0 Assets reporting'!K:K,'KPI0 Assets reporting'!$B:$B,'KPI1 Fleet asset'!$B9&amp;"IN")*$C$3)),0)</f>
        <v>0</v>
      </c>
      <c r="L9" s="24">
        <v>0</v>
      </c>
      <c r="M9" s="26">
        <f>IFERROR((L9/(SUMIFS('KPI0 Assets reporting'!L:L,'KPI0 Assets reporting'!$B:$B,'KPI1 Fleet asset'!$B9&amp;"IN")*$C$3)),0)</f>
        <v>0</v>
      </c>
      <c r="N9" s="24"/>
      <c r="O9" s="26">
        <f>IFERROR((N9/(SUMIFS('KPI0 Assets reporting'!M:M,'KPI0 Assets reporting'!$B:$B,'KPI1 Fleet asset'!$B9&amp;"IN")*$C$3)),0)</f>
        <v>0</v>
      </c>
      <c r="P9" s="24"/>
      <c r="Q9" s="26">
        <f>IFERROR((P9/(SUMIFS('KPI0 Assets reporting'!N:N,'KPI0 Assets reporting'!$B:$B,'KPI1 Fleet asset'!$B9&amp;"IN")*$C$3)),0)</f>
        <v>0</v>
      </c>
      <c r="R9" s="24"/>
      <c r="S9" s="26">
        <f>IFERROR((R9/(SUMIFS('KPI0 Assets reporting'!O:O,'KPI0 Assets reporting'!$B:$B,'KPI1 Fleet asset'!$B9&amp;"IN")*$C$3)),0)</f>
        <v>0</v>
      </c>
      <c r="T9" s="24"/>
      <c r="U9" s="26">
        <f>IFERROR((T9/(SUMIFS('KPI0 Assets reporting'!P:P,'KPI0 Assets reporting'!$B:$B,'KPI1 Fleet asset'!$B9&amp;"IN")*$C$3)),0)</f>
        <v>0</v>
      </c>
      <c r="V9" s="24"/>
      <c r="W9" s="26">
        <f>IFERROR((V9/(SUMIFS('KPI0 Assets reporting'!Q:Q,'KPI0 Assets reporting'!$B:$B,'KPI1 Fleet asset'!$B9&amp;"IN")*$C$3)),0)</f>
        <v>0</v>
      </c>
      <c r="X9" s="24"/>
      <c r="Y9" s="26">
        <f>IFERROR((X9/(SUMIFS('KPI0 Assets reporting'!R:R,'KPI0 Assets reporting'!$B:$B,'KPI1 Fleet asset'!$B9&amp;"IN")*$C$3)),0)</f>
        <v>0</v>
      </c>
      <c r="Z9" s="24"/>
      <c r="AA9" s="26">
        <f>IFERROR((Z9/(SUMIFS('KPI0 Assets reporting'!S:S,'KPI0 Assets reporting'!$B:$B,'KPI1 Fleet asset'!$B9&amp;"IN")*$C$3)),0)</f>
        <v>0</v>
      </c>
      <c r="AB9" s="24"/>
      <c r="AC9" s="26">
        <f>IFERROR((AB9/(SUMIFS('KPI0 Assets reporting'!T:T,'KPI0 Assets reporting'!$B:$B,'KPI1 Fleet asset'!$B9&amp;"IN")*$C$3)),0)</f>
        <v>0</v>
      </c>
      <c r="AD9" s="24"/>
      <c r="AE9" s="26">
        <f>IFERROR((AD9/(SUMIFS('KPI0 Assets reporting'!U:U,'KPI0 Assets reporting'!$B:$B,'KPI1 Fleet asset'!$B9&amp;"IN")*$C$3)),0)</f>
        <v>0</v>
      </c>
    </row>
    <row r="10" spans="1:31" s="2" customFormat="1">
      <c r="A10" s="5" t="s">
        <v>20</v>
      </c>
      <c r="B10" s="2" t="s">
        <v>62</v>
      </c>
      <c r="C10" s="21">
        <v>5</v>
      </c>
      <c r="D10" s="24">
        <f>SUMIF('KPI0 Assets reporting'!D:D,'KPI1 Fleet asset'!B10,'KPI0 Assets reporting'!I:I)*C10</f>
        <v>155</v>
      </c>
      <c r="E10" s="26">
        <f>IFERROR((D10/
(SUMIF('KPI0 Assets reporting'!D:D,'KPI1 Fleet asset'!B10,'KPI0 Assets reporting'!I:I)
*$C10)),0)</f>
        <v>1</v>
      </c>
      <c r="F10" s="24">
        <v>0</v>
      </c>
      <c r="G10" s="26">
        <f>IFERROR((F10/(SUMIFS('KPI0 Assets reporting'!I:I,'KPI0 Assets reporting'!$B:$B,'KPI1 Fleet asset'!$B10&amp;"IN")*$C$3)),0)</f>
        <v>0</v>
      </c>
      <c r="H10" s="24">
        <v>0</v>
      </c>
      <c r="I10" s="26">
        <f>IFERROR((H10/(SUMIFS('KPI0 Assets reporting'!J:J,'KPI0 Assets reporting'!$B:$B,'KPI1 Fleet asset'!$B10&amp;"IN")*$C$3)),0)</f>
        <v>0</v>
      </c>
      <c r="J10" s="24">
        <v>0</v>
      </c>
      <c r="K10" s="26">
        <f>IFERROR((J10/(SUMIFS('KPI0 Assets reporting'!K:K,'KPI0 Assets reporting'!$B:$B,'KPI1 Fleet asset'!$B10&amp;"IN")*$C$3)),0)</f>
        <v>0</v>
      </c>
      <c r="L10" s="24">
        <v>0</v>
      </c>
      <c r="M10" s="26">
        <f>IFERROR((L10/(SUMIFS('KPI0 Assets reporting'!L:L,'KPI0 Assets reporting'!$B:$B,'KPI1 Fleet asset'!$B10&amp;"IN")*$C$3)),0)</f>
        <v>0</v>
      </c>
      <c r="N10" s="24"/>
      <c r="O10" s="26">
        <f>IFERROR((N10/(SUMIFS('KPI0 Assets reporting'!M:M,'KPI0 Assets reporting'!$B:$B,'KPI1 Fleet asset'!$B10&amp;"IN")*$C$3)),0)</f>
        <v>0</v>
      </c>
      <c r="P10" s="24"/>
      <c r="Q10" s="26">
        <f>IFERROR((P10/(SUMIFS('KPI0 Assets reporting'!N:N,'KPI0 Assets reporting'!$B:$B,'KPI1 Fleet asset'!$B10&amp;"IN")*$C$3)),0)</f>
        <v>0</v>
      </c>
      <c r="R10" s="24"/>
      <c r="S10" s="26">
        <f>IFERROR((R10/(SUMIFS('KPI0 Assets reporting'!O:O,'KPI0 Assets reporting'!$B:$B,'KPI1 Fleet asset'!$B10&amp;"IN")*$C$3)),0)</f>
        <v>0</v>
      </c>
      <c r="T10" s="24"/>
      <c r="U10" s="26">
        <f>IFERROR((T10/(SUMIFS('KPI0 Assets reporting'!P:P,'KPI0 Assets reporting'!$B:$B,'KPI1 Fleet asset'!$B10&amp;"IN")*$C$3)),0)</f>
        <v>0</v>
      </c>
      <c r="V10" s="24"/>
      <c r="W10" s="26">
        <f>IFERROR((V10/(SUMIFS('KPI0 Assets reporting'!Q:Q,'KPI0 Assets reporting'!$B:$B,'KPI1 Fleet asset'!$B10&amp;"IN")*$C$3)),0)</f>
        <v>0</v>
      </c>
      <c r="X10" s="24"/>
      <c r="Y10" s="26">
        <f>IFERROR((X10/(SUMIFS('KPI0 Assets reporting'!R:R,'KPI0 Assets reporting'!$B:$B,'KPI1 Fleet asset'!$B10&amp;"IN")*$C$3)),0)</f>
        <v>0</v>
      </c>
      <c r="Z10" s="24"/>
      <c r="AA10" s="26">
        <f>IFERROR((Z10/(SUMIFS('KPI0 Assets reporting'!S:S,'KPI0 Assets reporting'!$B:$B,'KPI1 Fleet asset'!$B10&amp;"IN")*$C$3)),0)</f>
        <v>0</v>
      </c>
      <c r="AB10" s="24"/>
      <c r="AC10" s="26">
        <f>IFERROR((AB10/(SUMIFS('KPI0 Assets reporting'!T:T,'KPI0 Assets reporting'!$B:$B,'KPI1 Fleet asset'!$B10&amp;"IN")*$C$3)),0)</f>
        <v>0</v>
      </c>
      <c r="AD10" s="24"/>
      <c r="AE10" s="26">
        <f>IFERROR((AD10/(SUMIFS('KPI0 Assets reporting'!U:U,'KPI0 Assets reporting'!$B:$B,'KPI1 Fleet asset'!$B10&amp;"IN")*$C$3)),0)</f>
        <v>0</v>
      </c>
    </row>
    <row r="11" spans="1:31" s="2" customFormat="1">
      <c r="A11" s="5" t="s">
        <v>17</v>
      </c>
      <c r="B11" s="2" t="s">
        <v>24</v>
      </c>
      <c r="C11" s="21">
        <v>5</v>
      </c>
      <c r="D11" s="24">
        <f>SUMIF('KPI0 Assets reporting'!D:D,'KPI1 Fleet asset'!B11,'KPI0 Assets reporting'!I:I)*C11</f>
        <v>25</v>
      </c>
      <c r="E11" s="26">
        <f>IFERROR((D11/
(SUMIF('KPI0 Assets reporting'!D:D,'KPI1 Fleet asset'!B11,'KPI0 Assets reporting'!I:I)
*$C11)),0)</f>
        <v>1</v>
      </c>
      <c r="F11" s="24">
        <v>0</v>
      </c>
      <c r="G11" s="26">
        <f>IFERROR((F11/(SUMIFS('KPI0 Assets reporting'!I:I,'KPI0 Assets reporting'!$B:$B,'KPI1 Fleet asset'!$B11&amp;"IN")*$C$3)),0)</f>
        <v>0</v>
      </c>
      <c r="H11" s="24">
        <v>0</v>
      </c>
      <c r="I11" s="26">
        <f>IFERROR((H11/(SUMIFS('KPI0 Assets reporting'!J:J,'KPI0 Assets reporting'!$B:$B,'KPI1 Fleet asset'!$B11&amp;"IN")*$C$3)),0)</f>
        <v>0</v>
      </c>
      <c r="J11" s="24">
        <v>0</v>
      </c>
      <c r="K11" s="26">
        <f>IFERROR((J11/(SUMIFS('KPI0 Assets reporting'!K:K,'KPI0 Assets reporting'!$B:$B,'KPI1 Fleet asset'!$B11&amp;"IN")*$C$3)),0)</f>
        <v>0</v>
      </c>
      <c r="L11" s="24">
        <v>0</v>
      </c>
      <c r="M11" s="26">
        <f>IFERROR((L11/(SUMIFS('KPI0 Assets reporting'!L:L,'KPI0 Assets reporting'!$B:$B,'KPI1 Fleet asset'!$B11&amp;"IN")*$C$3)),0)</f>
        <v>0</v>
      </c>
      <c r="N11" s="24"/>
      <c r="O11" s="26">
        <f>IFERROR((N11/(SUMIFS('KPI0 Assets reporting'!M:M,'KPI0 Assets reporting'!$B:$B,'KPI1 Fleet asset'!$B11&amp;"IN")*$C$3)),0)</f>
        <v>0</v>
      </c>
      <c r="P11" s="24"/>
      <c r="Q11" s="26">
        <f>IFERROR((P11/(SUMIFS('KPI0 Assets reporting'!N:N,'KPI0 Assets reporting'!$B:$B,'KPI1 Fleet asset'!$B11&amp;"IN")*$C$3)),0)</f>
        <v>0</v>
      </c>
      <c r="R11" s="24"/>
      <c r="S11" s="26">
        <f>IFERROR((R11/(SUMIFS('KPI0 Assets reporting'!O:O,'KPI0 Assets reporting'!$B:$B,'KPI1 Fleet asset'!$B11&amp;"IN")*$C$3)),0)</f>
        <v>0</v>
      </c>
      <c r="T11" s="24"/>
      <c r="U11" s="26">
        <f>IFERROR((T11/(SUMIFS('KPI0 Assets reporting'!P:P,'KPI0 Assets reporting'!$B:$B,'KPI1 Fleet asset'!$B11&amp;"IN")*$C$3)),0)</f>
        <v>0</v>
      </c>
      <c r="V11" s="24"/>
      <c r="W11" s="26">
        <f>IFERROR((V11/(SUMIFS('KPI0 Assets reporting'!Q:Q,'KPI0 Assets reporting'!$B:$B,'KPI1 Fleet asset'!$B11&amp;"IN")*$C$3)),0)</f>
        <v>0</v>
      </c>
      <c r="X11" s="24"/>
      <c r="Y11" s="26">
        <f>IFERROR((X11/(SUMIFS('KPI0 Assets reporting'!R:R,'KPI0 Assets reporting'!$B:$B,'KPI1 Fleet asset'!$B11&amp;"IN")*$C$3)),0)</f>
        <v>0</v>
      </c>
      <c r="Z11" s="24"/>
      <c r="AA11" s="26">
        <f>IFERROR((Z11/(SUMIFS('KPI0 Assets reporting'!S:S,'KPI0 Assets reporting'!$B:$B,'KPI1 Fleet asset'!$B11&amp;"IN")*$C$3)),0)</f>
        <v>0</v>
      </c>
      <c r="AB11" s="24"/>
      <c r="AC11" s="26">
        <f>IFERROR((AB11/(SUMIFS('KPI0 Assets reporting'!T:T,'KPI0 Assets reporting'!$B:$B,'KPI1 Fleet asset'!$B11&amp;"IN")*$C$3)),0)</f>
        <v>0</v>
      </c>
      <c r="AD11" s="24"/>
      <c r="AE11" s="26">
        <f>IFERROR((AD11/(SUMIFS('KPI0 Assets reporting'!U:U,'KPI0 Assets reporting'!$B:$B,'KPI1 Fleet asset'!$B11&amp;"IN")*$C$3)),0)</f>
        <v>0</v>
      </c>
    </row>
    <row r="12" spans="1:31" s="2" customFormat="1">
      <c r="A12" s="5" t="s">
        <v>19</v>
      </c>
      <c r="B12" s="2" t="s">
        <v>25</v>
      </c>
      <c r="C12" s="21">
        <v>5</v>
      </c>
      <c r="D12" s="24">
        <f>SUMIF('KPI0 Assets reporting'!D:D,'KPI1 Fleet asset'!B12,'KPI0 Assets reporting'!I:I)*C12</f>
        <v>0</v>
      </c>
      <c r="E12" s="26">
        <f>IFERROR((D12/
(SUMIF('KPI0 Assets reporting'!D:D,'KPI1 Fleet asset'!B12,'KPI0 Assets reporting'!I:I)
*$C12)),0)</f>
        <v>0</v>
      </c>
      <c r="F12" s="24">
        <v>0</v>
      </c>
      <c r="G12" s="26">
        <f>IFERROR((F12/(SUMIFS('KPI0 Assets reporting'!I:I,'KPI0 Assets reporting'!$B:$B,'KPI1 Fleet asset'!$B12&amp;"IN")*$C$3)),0)</f>
        <v>0</v>
      </c>
      <c r="H12" s="24">
        <v>0</v>
      </c>
      <c r="I12" s="26">
        <f>IFERROR((H12/(SUMIFS('KPI0 Assets reporting'!J:J,'KPI0 Assets reporting'!$B:$B,'KPI1 Fleet asset'!$B12&amp;"IN")*$C$3)),0)</f>
        <v>0</v>
      </c>
      <c r="J12" s="24">
        <v>0</v>
      </c>
      <c r="K12" s="26">
        <f>IFERROR((J12/(SUMIFS('KPI0 Assets reporting'!K:K,'KPI0 Assets reporting'!$B:$B,'KPI1 Fleet asset'!$B12&amp;"IN")*$C$3)),0)</f>
        <v>0</v>
      </c>
      <c r="L12" s="24">
        <v>0</v>
      </c>
      <c r="M12" s="26">
        <f>IFERROR((L12/(SUMIFS('KPI0 Assets reporting'!L:L,'KPI0 Assets reporting'!$B:$B,'KPI1 Fleet asset'!$B12&amp;"IN")*$C$3)),0)</f>
        <v>0</v>
      </c>
      <c r="N12" s="24"/>
      <c r="O12" s="26">
        <f>IFERROR((N12/(SUMIFS('KPI0 Assets reporting'!M:M,'KPI0 Assets reporting'!$B:$B,'KPI1 Fleet asset'!$B12&amp;"IN")*$C$3)),0)</f>
        <v>0</v>
      </c>
      <c r="P12" s="24"/>
      <c r="Q12" s="26">
        <f>IFERROR((P12/(SUMIFS('KPI0 Assets reporting'!N:N,'KPI0 Assets reporting'!$B:$B,'KPI1 Fleet asset'!$B12&amp;"IN")*$C$3)),0)</f>
        <v>0</v>
      </c>
      <c r="R12" s="24"/>
      <c r="S12" s="26">
        <f>IFERROR((R12/(SUMIFS('KPI0 Assets reporting'!O:O,'KPI0 Assets reporting'!$B:$B,'KPI1 Fleet asset'!$B12&amp;"IN")*$C$3)),0)</f>
        <v>0</v>
      </c>
      <c r="T12" s="24"/>
      <c r="U12" s="26">
        <f>IFERROR((T12/(SUMIFS('KPI0 Assets reporting'!P:P,'KPI0 Assets reporting'!$B:$B,'KPI1 Fleet asset'!$B12&amp;"IN")*$C$3)),0)</f>
        <v>0</v>
      </c>
      <c r="V12" s="24"/>
      <c r="W12" s="26">
        <f>IFERROR((V12/(SUMIFS('KPI0 Assets reporting'!Q:Q,'KPI0 Assets reporting'!$B:$B,'KPI1 Fleet asset'!$B12&amp;"IN")*$C$3)),0)</f>
        <v>0</v>
      </c>
      <c r="X12" s="24"/>
      <c r="Y12" s="26">
        <f>IFERROR((X12/(SUMIFS('KPI0 Assets reporting'!R:R,'KPI0 Assets reporting'!$B:$B,'KPI1 Fleet asset'!$B12&amp;"IN")*$C$3)),0)</f>
        <v>0</v>
      </c>
      <c r="Z12" s="24"/>
      <c r="AA12" s="26">
        <f>IFERROR((Z12/(SUMIFS('KPI0 Assets reporting'!S:S,'KPI0 Assets reporting'!$B:$B,'KPI1 Fleet asset'!$B12&amp;"IN")*$C$3)),0)</f>
        <v>0</v>
      </c>
      <c r="AB12" s="24"/>
      <c r="AC12" s="26">
        <f>IFERROR((AB12/(SUMIFS('KPI0 Assets reporting'!T:T,'KPI0 Assets reporting'!$B:$B,'KPI1 Fleet asset'!$B12&amp;"IN")*$C$3)),0)</f>
        <v>0</v>
      </c>
      <c r="AD12" s="24"/>
      <c r="AE12" s="26">
        <f>IFERROR((AD12/(SUMIFS('KPI0 Assets reporting'!U:U,'KPI0 Assets reporting'!$B:$B,'KPI1 Fleet asset'!$B12&amp;"IN")*$C$3)),0)</f>
        <v>0</v>
      </c>
    </row>
    <row r="13" spans="1:31" s="2" customFormat="1">
      <c r="A13" s="5" t="s">
        <v>19</v>
      </c>
      <c r="B13" s="2" t="s">
        <v>50</v>
      </c>
      <c r="C13" s="21">
        <v>5</v>
      </c>
      <c r="D13" s="24">
        <f>SUMIF('KPI0 Assets reporting'!D:D,'KPI1 Fleet asset'!B13,'KPI0 Assets reporting'!I:I)*C13</f>
        <v>60</v>
      </c>
      <c r="E13" s="26">
        <f>IFERROR((D13/
(SUMIF('KPI0 Assets reporting'!D:D,'KPI1 Fleet asset'!B13,'KPI0 Assets reporting'!I:I)
*$C13)),0)</f>
        <v>1</v>
      </c>
      <c r="F13" s="24">
        <v>0</v>
      </c>
      <c r="G13" s="26">
        <f>IFERROR((F13/(SUMIFS('KPI0 Assets reporting'!I:I,'KPI0 Assets reporting'!$B:$B,'KPI1 Fleet asset'!$B13&amp;"IN")*$C$3)),0)</f>
        <v>0</v>
      </c>
      <c r="H13" s="24">
        <v>0</v>
      </c>
      <c r="I13" s="26">
        <f>IFERROR((H13/(SUMIFS('KPI0 Assets reporting'!J:J,'KPI0 Assets reporting'!$B:$B,'KPI1 Fleet asset'!$B13&amp;"IN")*$C$3)),0)</f>
        <v>0</v>
      </c>
      <c r="J13" s="24">
        <v>0</v>
      </c>
      <c r="K13" s="26">
        <f>IFERROR((J13/(SUMIFS('KPI0 Assets reporting'!K:K,'KPI0 Assets reporting'!$B:$B,'KPI1 Fleet asset'!$B13&amp;"IN")*$C$3)),0)</f>
        <v>0</v>
      </c>
      <c r="L13" s="24">
        <v>0</v>
      </c>
      <c r="M13" s="26">
        <f>IFERROR((L13/(SUMIFS('KPI0 Assets reporting'!L:L,'KPI0 Assets reporting'!$B:$B,'KPI1 Fleet asset'!$B13&amp;"IN")*$C$3)),0)</f>
        <v>0</v>
      </c>
      <c r="N13" s="24"/>
      <c r="O13" s="26">
        <f>IFERROR((N13/(SUMIFS('KPI0 Assets reporting'!M:M,'KPI0 Assets reporting'!$B:$B,'KPI1 Fleet asset'!$B13&amp;"IN")*$C$3)),0)</f>
        <v>0</v>
      </c>
      <c r="P13" s="24"/>
      <c r="Q13" s="26">
        <f>IFERROR((P13/(SUMIFS('KPI0 Assets reporting'!N:N,'KPI0 Assets reporting'!$B:$B,'KPI1 Fleet asset'!$B13&amp;"IN")*$C$3)),0)</f>
        <v>0</v>
      </c>
      <c r="R13" s="24"/>
      <c r="S13" s="26">
        <f>IFERROR((R13/(SUMIFS('KPI0 Assets reporting'!O:O,'KPI0 Assets reporting'!$B:$B,'KPI1 Fleet asset'!$B13&amp;"IN")*$C$3)),0)</f>
        <v>0</v>
      </c>
      <c r="T13" s="24"/>
      <c r="U13" s="26">
        <f>IFERROR((T13/(SUMIFS('KPI0 Assets reporting'!P:P,'KPI0 Assets reporting'!$B:$B,'KPI1 Fleet asset'!$B13&amp;"IN")*$C$3)),0)</f>
        <v>0</v>
      </c>
      <c r="V13" s="24"/>
      <c r="W13" s="26">
        <f>IFERROR((V13/(SUMIFS('KPI0 Assets reporting'!Q:Q,'KPI0 Assets reporting'!$B:$B,'KPI1 Fleet asset'!$B13&amp;"IN")*$C$3)),0)</f>
        <v>0</v>
      </c>
      <c r="X13" s="24"/>
      <c r="Y13" s="26">
        <f>IFERROR((X13/(SUMIFS('KPI0 Assets reporting'!R:R,'KPI0 Assets reporting'!$B:$B,'KPI1 Fleet asset'!$B13&amp;"IN")*$C$3)),0)</f>
        <v>0</v>
      </c>
      <c r="Z13" s="24"/>
      <c r="AA13" s="26">
        <f>IFERROR((Z13/(SUMIFS('KPI0 Assets reporting'!S:S,'KPI0 Assets reporting'!$B:$B,'KPI1 Fleet asset'!$B13&amp;"IN")*$C$3)),0)</f>
        <v>0</v>
      </c>
      <c r="AB13" s="24"/>
      <c r="AC13" s="26">
        <f>IFERROR((AB13/(SUMIFS('KPI0 Assets reporting'!T:T,'KPI0 Assets reporting'!$B:$B,'KPI1 Fleet asset'!$B13&amp;"IN")*$C$3)),0)</f>
        <v>0</v>
      </c>
      <c r="AD13" s="24"/>
      <c r="AE13" s="26">
        <f>IFERROR((AD13/(SUMIFS('KPI0 Assets reporting'!U:U,'KPI0 Assets reporting'!$B:$B,'KPI1 Fleet asset'!$B13&amp;"IN")*$C$3)),0)</f>
        <v>0</v>
      </c>
    </row>
    <row r="14" spans="1:31" s="2" customFormat="1">
      <c r="A14" s="5" t="s">
        <v>19</v>
      </c>
      <c r="B14" s="2" t="s">
        <v>51</v>
      </c>
      <c r="C14" s="21">
        <v>5</v>
      </c>
      <c r="D14" s="24">
        <f>SUMIF('KPI0 Assets reporting'!D:D,'KPI1 Fleet asset'!B14,'KPI0 Assets reporting'!I:I)*C14</f>
        <v>230</v>
      </c>
      <c r="E14" s="26">
        <f>IFERROR((D14/
(SUMIF('KPI0 Assets reporting'!D:D,'KPI1 Fleet asset'!B14,'KPI0 Assets reporting'!I:I)
*$C14)),0)</f>
        <v>1</v>
      </c>
      <c r="F14" s="24">
        <v>0</v>
      </c>
      <c r="G14" s="26">
        <f>IFERROR((F14/(SUMIFS('KPI0 Assets reporting'!I:I,'KPI0 Assets reporting'!$B:$B,'KPI1 Fleet asset'!$B14&amp;"IN")*$C$3)),0)</f>
        <v>0</v>
      </c>
      <c r="H14" s="24">
        <v>0</v>
      </c>
      <c r="I14" s="26">
        <f>IFERROR((H14/(SUMIFS('KPI0 Assets reporting'!J:J,'KPI0 Assets reporting'!$B:$B,'KPI1 Fleet asset'!$B14&amp;"IN")*$C$3)),0)</f>
        <v>0</v>
      </c>
      <c r="J14" s="24">
        <v>0</v>
      </c>
      <c r="K14" s="26">
        <f>IFERROR((J14/(SUMIFS('KPI0 Assets reporting'!K:K,'KPI0 Assets reporting'!$B:$B,'KPI1 Fleet asset'!$B14&amp;"IN")*$C$3)),0)</f>
        <v>0</v>
      </c>
      <c r="L14" s="24">
        <v>0</v>
      </c>
      <c r="M14" s="26">
        <f>IFERROR((L14/(SUMIFS('KPI0 Assets reporting'!L:L,'KPI0 Assets reporting'!$B:$B,'KPI1 Fleet asset'!$B14&amp;"IN")*$C$3)),0)</f>
        <v>0</v>
      </c>
      <c r="N14" s="24"/>
      <c r="O14" s="26">
        <f>IFERROR((N14/(SUMIFS('KPI0 Assets reporting'!M:M,'KPI0 Assets reporting'!$B:$B,'KPI1 Fleet asset'!$B14&amp;"IN")*$C$3)),0)</f>
        <v>0</v>
      </c>
      <c r="P14" s="24"/>
      <c r="Q14" s="26">
        <f>IFERROR((P14/(SUMIFS('KPI0 Assets reporting'!N:N,'KPI0 Assets reporting'!$B:$B,'KPI1 Fleet asset'!$B14&amp;"IN")*$C$3)),0)</f>
        <v>0</v>
      </c>
      <c r="R14" s="24"/>
      <c r="S14" s="26">
        <f>IFERROR((R14/(SUMIFS('KPI0 Assets reporting'!O:O,'KPI0 Assets reporting'!$B:$B,'KPI1 Fleet asset'!$B14&amp;"IN")*$C$3)),0)</f>
        <v>0</v>
      </c>
      <c r="T14" s="24"/>
      <c r="U14" s="26">
        <f>IFERROR((T14/(SUMIFS('KPI0 Assets reporting'!P:P,'KPI0 Assets reporting'!$B:$B,'KPI1 Fleet asset'!$B14&amp;"IN")*$C$3)),0)</f>
        <v>0</v>
      </c>
      <c r="V14" s="24"/>
      <c r="W14" s="26">
        <f>IFERROR((V14/(SUMIFS('KPI0 Assets reporting'!Q:Q,'KPI0 Assets reporting'!$B:$B,'KPI1 Fleet asset'!$B14&amp;"IN")*$C$3)),0)</f>
        <v>0</v>
      </c>
      <c r="X14" s="24"/>
      <c r="Y14" s="26">
        <f>IFERROR((X14/(SUMIFS('KPI0 Assets reporting'!R:R,'KPI0 Assets reporting'!$B:$B,'KPI1 Fleet asset'!$B14&amp;"IN")*$C$3)),0)</f>
        <v>0</v>
      </c>
      <c r="Z14" s="24"/>
      <c r="AA14" s="26">
        <f>IFERROR((Z14/(SUMIFS('KPI0 Assets reporting'!S:S,'KPI0 Assets reporting'!$B:$B,'KPI1 Fleet asset'!$B14&amp;"IN")*$C$3)),0)</f>
        <v>0</v>
      </c>
      <c r="AB14" s="24"/>
      <c r="AC14" s="26">
        <f>IFERROR((AB14/(SUMIFS('KPI0 Assets reporting'!T:T,'KPI0 Assets reporting'!$B:$B,'KPI1 Fleet asset'!$B14&amp;"IN")*$C$3)),0)</f>
        <v>0</v>
      </c>
      <c r="AD14" s="24"/>
      <c r="AE14" s="26">
        <f>IFERROR((AD14/(SUMIFS('KPI0 Assets reporting'!U:U,'KPI0 Assets reporting'!$B:$B,'KPI1 Fleet asset'!$B14&amp;"IN")*$C$3)),0)</f>
        <v>0</v>
      </c>
    </row>
    <row r="15" spans="1:31" s="2" customFormat="1">
      <c r="A15" s="5" t="s">
        <v>18</v>
      </c>
      <c r="B15" s="2" t="s">
        <v>34</v>
      </c>
      <c r="C15" s="21">
        <v>5</v>
      </c>
      <c r="D15" s="24">
        <f>SUMIF('KPI0 Assets reporting'!D:D,'KPI1 Fleet asset'!B15,'KPI0 Assets reporting'!I:I)*C15</f>
        <v>90</v>
      </c>
      <c r="E15" s="26">
        <f>IFERROR((D15/
(SUMIF('KPI0 Assets reporting'!D:D,'KPI1 Fleet asset'!B15,'KPI0 Assets reporting'!I:I)
*$C15)),0)</f>
        <v>1</v>
      </c>
      <c r="F15" s="24">
        <v>0</v>
      </c>
      <c r="G15" s="26">
        <f>IFERROR((F15/(SUMIFS('KPI0 Assets reporting'!I:I,'KPI0 Assets reporting'!$B:$B,'KPI1 Fleet asset'!$B15&amp;"IN")*$C$3)),0)</f>
        <v>0</v>
      </c>
      <c r="H15" s="24">
        <v>0</v>
      </c>
      <c r="I15" s="26">
        <f>IFERROR((H15/(SUMIFS('KPI0 Assets reporting'!J:J,'KPI0 Assets reporting'!$B:$B,'KPI1 Fleet asset'!$B15&amp;"IN")*$C$3)),0)</f>
        <v>0</v>
      </c>
      <c r="J15" s="24">
        <v>0</v>
      </c>
      <c r="K15" s="26">
        <f>IFERROR((J15/(SUMIFS('KPI0 Assets reporting'!K:K,'KPI0 Assets reporting'!$B:$B,'KPI1 Fleet asset'!$B15&amp;"IN")*$C$3)),0)</f>
        <v>0</v>
      </c>
      <c r="L15" s="24">
        <v>0</v>
      </c>
      <c r="M15" s="26">
        <f>IFERROR((L15/(SUMIFS('KPI0 Assets reporting'!L:L,'KPI0 Assets reporting'!$B:$B,'KPI1 Fleet asset'!$B15&amp;"IN")*$C$3)),0)</f>
        <v>0</v>
      </c>
      <c r="N15" s="24"/>
      <c r="O15" s="26">
        <f>IFERROR((N15/(SUMIFS('KPI0 Assets reporting'!M:M,'KPI0 Assets reporting'!$B:$B,'KPI1 Fleet asset'!$B15&amp;"IN")*$C$3)),0)</f>
        <v>0</v>
      </c>
      <c r="P15" s="24"/>
      <c r="Q15" s="26">
        <f>IFERROR((P15/(SUMIFS('KPI0 Assets reporting'!N:N,'KPI0 Assets reporting'!$B:$B,'KPI1 Fleet asset'!$B15&amp;"IN")*$C$3)),0)</f>
        <v>0</v>
      </c>
      <c r="R15" s="24"/>
      <c r="S15" s="26">
        <f>IFERROR((R15/(SUMIFS('KPI0 Assets reporting'!O:O,'KPI0 Assets reporting'!$B:$B,'KPI1 Fleet asset'!$B15&amp;"IN")*$C$3)),0)</f>
        <v>0</v>
      </c>
      <c r="T15" s="24"/>
      <c r="U15" s="26">
        <f>IFERROR((T15/(SUMIFS('KPI0 Assets reporting'!P:P,'KPI0 Assets reporting'!$B:$B,'KPI1 Fleet asset'!$B15&amp;"IN")*$C$3)),0)</f>
        <v>0</v>
      </c>
      <c r="V15" s="24"/>
      <c r="W15" s="26">
        <f>IFERROR((V15/(SUMIFS('KPI0 Assets reporting'!Q:Q,'KPI0 Assets reporting'!$B:$B,'KPI1 Fleet asset'!$B15&amp;"IN")*$C$3)),0)</f>
        <v>0</v>
      </c>
      <c r="X15" s="24"/>
      <c r="Y15" s="26">
        <f>IFERROR((X15/(SUMIFS('KPI0 Assets reporting'!R:R,'KPI0 Assets reporting'!$B:$B,'KPI1 Fleet asset'!$B15&amp;"IN")*$C$3)),0)</f>
        <v>0</v>
      </c>
      <c r="Z15" s="24"/>
      <c r="AA15" s="26">
        <f>IFERROR((Z15/(SUMIFS('KPI0 Assets reporting'!S:S,'KPI0 Assets reporting'!$B:$B,'KPI1 Fleet asset'!$B15&amp;"IN")*$C$3)),0)</f>
        <v>0</v>
      </c>
      <c r="AB15" s="24"/>
      <c r="AC15" s="26">
        <f>IFERROR((AB15/(SUMIFS('KPI0 Assets reporting'!T:T,'KPI0 Assets reporting'!$B:$B,'KPI1 Fleet asset'!$B15&amp;"IN")*$C$3)),0)</f>
        <v>0</v>
      </c>
      <c r="AD15" s="24"/>
      <c r="AE15" s="26">
        <f>IFERROR((AD15/(SUMIFS('KPI0 Assets reporting'!U:U,'KPI0 Assets reporting'!$B:$B,'KPI1 Fleet asset'!$B15&amp;"IN")*$C$3)),0)</f>
        <v>0</v>
      </c>
    </row>
    <row r="16" spans="1:31" s="2" customFormat="1">
      <c r="A16" s="5" t="s">
        <v>19</v>
      </c>
      <c r="B16" s="2" t="s">
        <v>52</v>
      </c>
      <c r="C16" s="21">
        <v>5</v>
      </c>
      <c r="D16" s="24">
        <f>SUMIF('KPI0 Assets reporting'!D:D,'KPI1 Fleet asset'!B16,'KPI0 Assets reporting'!I:I)*C16</f>
        <v>270</v>
      </c>
      <c r="E16" s="26">
        <f>IFERROR((D16/
(SUMIF('KPI0 Assets reporting'!D:D,'KPI1 Fleet asset'!B16,'KPI0 Assets reporting'!I:I)
*$C16)),0)</f>
        <v>1</v>
      </c>
      <c r="F16" s="24">
        <v>0</v>
      </c>
      <c r="G16" s="26">
        <f>IFERROR((F16/(SUMIFS('KPI0 Assets reporting'!I:I,'KPI0 Assets reporting'!$B:$B,'KPI1 Fleet asset'!$B16&amp;"IN")*$C$3)),0)</f>
        <v>0</v>
      </c>
      <c r="H16" s="24">
        <v>10</v>
      </c>
      <c r="I16" s="26">
        <f>IFERROR((H16/(SUMIFS('KPI0 Assets reporting'!J:J,'KPI0 Assets reporting'!$B:$B,'KPI1 Fleet asset'!$B16&amp;"IN")*$C$3)),0)</f>
        <v>0.04</v>
      </c>
      <c r="J16" s="24">
        <v>10</v>
      </c>
      <c r="K16" s="26">
        <f>IFERROR((J16/(SUMIFS('KPI0 Assets reporting'!K:K,'KPI0 Assets reporting'!$B:$B,'KPI1 Fleet asset'!$B16&amp;"IN")*$C$3)),0)</f>
        <v>3.9215686274509803E-2</v>
      </c>
      <c r="L16" s="24">
        <v>5</v>
      </c>
      <c r="M16" s="26">
        <f>IFERROR((L16/(SUMIFS('KPI0 Assets reporting'!L:L,'KPI0 Assets reporting'!$B:$B,'KPI1 Fleet asset'!$B16&amp;"IN")*$C$3)),0)</f>
        <v>1.9607843137254902E-2</v>
      </c>
      <c r="N16" s="24"/>
      <c r="O16" s="26">
        <f>IFERROR((N16/(SUMIFS('KPI0 Assets reporting'!M:M,'KPI0 Assets reporting'!$B:$B,'KPI1 Fleet asset'!$B16&amp;"IN")*$C$3)),0)</f>
        <v>0</v>
      </c>
      <c r="P16" s="24"/>
      <c r="Q16" s="26">
        <f>IFERROR((P16/(SUMIFS('KPI0 Assets reporting'!N:N,'KPI0 Assets reporting'!$B:$B,'KPI1 Fleet asset'!$B16&amp;"IN")*$C$3)),0)</f>
        <v>0</v>
      </c>
      <c r="R16" s="24"/>
      <c r="S16" s="26">
        <f>IFERROR((R16/(SUMIFS('KPI0 Assets reporting'!O:O,'KPI0 Assets reporting'!$B:$B,'KPI1 Fleet asset'!$B16&amp;"IN")*$C$3)),0)</f>
        <v>0</v>
      </c>
      <c r="T16" s="24"/>
      <c r="U16" s="26">
        <f>IFERROR((T16/(SUMIFS('KPI0 Assets reporting'!P:P,'KPI0 Assets reporting'!$B:$B,'KPI1 Fleet asset'!$B16&amp;"IN")*$C$3)),0)</f>
        <v>0</v>
      </c>
      <c r="V16" s="24"/>
      <c r="W16" s="26">
        <f>IFERROR((V16/(SUMIFS('KPI0 Assets reporting'!Q:Q,'KPI0 Assets reporting'!$B:$B,'KPI1 Fleet asset'!$B16&amp;"IN")*$C$3)),0)</f>
        <v>0</v>
      </c>
      <c r="X16" s="24"/>
      <c r="Y16" s="26">
        <f>IFERROR((X16/(SUMIFS('KPI0 Assets reporting'!R:R,'KPI0 Assets reporting'!$B:$B,'KPI1 Fleet asset'!$B16&amp;"IN")*$C$3)),0)</f>
        <v>0</v>
      </c>
      <c r="Z16" s="24"/>
      <c r="AA16" s="26">
        <f>IFERROR((Z16/(SUMIFS('KPI0 Assets reporting'!S:S,'KPI0 Assets reporting'!$B:$B,'KPI1 Fleet asset'!$B16&amp;"IN")*$C$3)),0)</f>
        <v>0</v>
      </c>
      <c r="AB16" s="24"/>
      <c r="AC16" s="26">
        <f>IFERROR((AB16/(SUMIFS('KPI0 Assets reporting'!T:T,'KPI0 Assets reporting'!$B:$B,'KPI1 Fleet asset'!$B16&amp;"IN")*$C$3)),0)</f>
        <v>0</v>
      </c>
      <c r="AD16" s="24"/>
      <c r="AE16" s="26">
        <f>IFERROR((AD16/(SUMIFS('KPI0 Assets reporting'!U:U,'KPI0 Assets reporting'!$B:$B,'KPI1 Fleet asset'!$B16&amp;"IN")*$C$3)),0)</f>
        <v>0</v>
      </c>
    </row>
    <row r="17" spans="1:31" s="2" customFormat="1">
      <c r="A17" s="5" t="s">
        <v>18</v>
      </c>
      <c r="B17" s="2" t="s">
        <v>35</v>
      </c>
      <c r="C17" s="21">
        <v>5</v>
      </c>
      <c r="D17" s="24">
        <f>SUMIF('KPI0 Assets reporting'!D:D,'KPI1 Fleet asset'!B17,'KPI0 Assets reporting'!I:I)*C17</f>
        <v>370</v>
      </c>
      <c r="E17" s="26">
        <f>IFERROR((D17/
(SUMIF('KPI0 Assets reporting'!D:D,'KPI1 Fleet asset'!B17,'KPI0 Assets reporting'!I:I)
*$C17)),0)</f>
        <v>1</v>
      </c>
      <c r="F17" s="24">
        <v>0</v>
      </c>
      <c r="G17" s="26">
        <f>IFERROR((F17/(SUMIFS('KPI0 Assets reporting'!I:I,'KPI0 Assets reporting'!$B:$B,'KPI1 Fleet asset'!$B17&amp;"IN")*$C$3)),0)</f>
        <v>0</v>
      </c>
      <c r="H17" s="24">
        <v>0</v>
      </c>
      <c r="I17" s="26">
        <f>IFERROR((H17/(SUMIFS('KPI0 Assets reporting'!J:J,'KPI0 Assets reporting'!$B:$B,'KPI1 Fleet asset'!$B17&amp;"IN")*$C$3)),0)</f>
        <v>0</v>
      </c>
      <c r="J17" s="24">
        <v>0</v>
      </c>
      <c r="K17" s="26">
        <f>IFERROR((J17/(SUMIFS('KPI0 Assets reporting'!K:K,'KPI0 Assets reporting'!$B:$B,'KPI1 Fleet asset'!$B17&amp;"IN")*$C$3)),0)</f>
        <v>0</v>
      </c>
      <c r="L17" s="24">
        <v>0</v>
      </c>
      <c r="M17" s="26">
        <f>IFERROR((L17/(SUMIFS('KPI0 Assets reporting'!L:L,'KPI0 Assets reporting'!$B:$B,'KPI1 Fleet asset'!$B17&amp;"IN")*$C$3)),0)</f>
        <v>0</v>
      </c>
      <c r="N17" s="24"/>
      <c r="O17" s="26">
        <f>IFERROR((N17/(SUMIFS('KPI0 Assets reporting'!M:M,'KPI0 Assets reporting'!$B:$B,'KPI1 Fleet asset'!$B17&amp;"IN")*$C$3)),0)</f>
        <v>0</v>
      </c>
      <c r="P17" s="24"/>
      <c r="Q17" s="26">
        <f>IFERROR((P17/(SUMIFS('KPI0 Assets reporting'!N:N,'KPI0 Assets reporting'!$B:$B,'KPI1 Fleet asset'!$B17&amp;"IN")*$C$3)),0)</f>
        <v>0</v>
      </c>
      <c r="R17" s="24"/>
      <c r="S17" s="26">
        <f>IFERROR((R17/(SUMIFS('KPI0 Assets reporting'!O:O,'KPI0 Assets reporting'!$B:$B,'KPI1 Fleet asset'!$B17&amp;"IN")*$C$3)),0)</f>
        <v>0</v>
      </c>
      <c r="T17" s="24"/>
      <c r="U17" s="26">
        <f>IFERROR((T17/(SUMIFS('KPI0 Assets reporting'!P:P,'KPI0 Assets reporting'!$B:$B,'KPI1 Fleet asset'!$B17&amp;"IN")*$C$3)),0)</f>
        <v>0</v>
      </c>
      <c r="V17" s="24"/>
      <c r="W17" s="26">
        <f>IFERROR((V17/(SUMIFS('KPI0 Assets reporting'!Q:Q,'KPI0 Assets reporting'!$B:$B,'KPI1 Fleet asset'!$B17&amp;"IN")*$C$3)),0)</f>
        <v>0</v>
      </c>
      <c r="X17" s="24"/>
      <c r="Y17" s="26">
        <f>IFERROR((X17/(SUMIFS('KPI0 Assets reporting'!R:R,'KPI0 Assets reporting'!$B:$B,'KPI1 Fleet asset'!$B17&amp;"IN")*$C$3)),0)</f>
        <v>0</v>
      </c>
      <c r="Z17" s="24"/>
      <c r="AA17" s="26">
        <f>IFERROR((Z17/(SUMIFS('KPI0 Assets reporting'!S:S,'KPI0 Assets reporting'!$B:$B,'KPI1 Fleet asset'!$B17&amp;"IN")*$C$3)),0)</f>
        <v>0</v>
      </c>
      <c r="AB17" s="24"/>
      <c r="AC17" s="26">
        <f>IFERROR((AB17/(SUMIFS('KPI0 Assets reporting'!T:T,'KPI0 Assets reporting'!$B:$B,'KPI1 Fleet asset'!$B17&amp;"IN")*$C$3)),0)</f>
        <v>0</v>
      </c>
      <c r="AD17" s="24"/>
      <c r="AE17" s="26">
        <f>IFERROR((AD17/(SUMIFS('KPI0 Assets reporting'!U:U,'KPI0 Assets reporting'!$B:$B,'KPI1 Fleet asset'!$B17&amp;"IN")*$C$3)),0)</f>
        <v>0</v>
      </c>
    </row>
    <row r="18" spans="1:31" s="2" customFormat="1">
      <c r="A18" s="5" t="s">
        <v>20</v>
      </c>
      <c r="B18" s="2" t="s">
        <v>63</v>
      </c>
      <c r="C18" s="21">
        <v>5</v>
      </c>
      <c r="D18" s="24">
        <f>SUMIF('KPI0 Assets reporting'!D:D,'KPI1 Fleet asset'!B18,'KPI0 Assets reporting'!I:I)*C18</f>
        <v>235</v>
      </c>
      <c r="E18" s="26">
        <f>IFERROR((D18/
(SUMIF('KPI0 Assets reporting'!D:D,'KPI1 Fleet asset'!B18,'KPI0 Assets reporting'!I:I)
*$C18)),0)</f>
        <v>1</v>
      </c>
      <c r="F18" s="24">
        <v>0</v>
      </c>
      <c r="G18" s="26">
        <f>IFERROR((F18/(SUMIFS('KPI0 Assets reporting'!I:I,'KPI0 Assets reporting'!$B:$B,'KPI1 Fleet asset'!$B18&amp;"IN")*$C$3)),0)</f>
        <v>0</v>
      </c>
      <c r="H18" s="24">
        <v>0</v>
      </c>
      <c r="I18" s="26">
        <f>IFERROR((H18/(SUMIFS('KPI0 Assets reporting'!J:J,'KPI0 Assets reporting'!$B:$B,'KPI1 Fleet asset'!$B18&amp;"IN")*$C$3)),0)</f>
        <v>0</v>
      </c>
      <c r="J18" s="24">
        <v>0</v>
      </c>
      <c r="K18" s="26">
        <f>IFERROR((J18/(SUMIFS('KPI0 Assets reporting'!K:K,'KPI0 Assets reporting'!$B:$B,'KPI1 Fleet asset'!$B18&amp;"IN")*$C$3)),0)</f>
        <v>0</v>
      </c>
      <c r="L18" s="24">
        <v>0</v>
      </c>
      <c r="M18" s="26">
        <f>IFERROR((L18/(SUMIFS('KPI0 Assets reporting'!L:L,'KPI0 Assets reporting'!$B:$B,'KPI1 Fleet asset'!$B18&amp;"IN")*$C$3)),0)</f>
        <v>0</v>
      </c>
      <c r="N18" s="24"/>
      <c r="O18" s="26">
        <f>IFERROR((N18/(SUMIFS('KPI0 Assets reporting'!M:M,'KPI0 Assets reporting'!$B:$B,'KPI1 Fleet asset'!$B18&amp;"IN")*$C$3)),0)</f>
        <v>0</v>
      </c>
      <c r="P18" s="24"/>
      <c r="Q18" s="26">
        <f>IFERROR((P18/(SUMIFS('KPI0 Assets reporting'!N:N,'KPI0 Assets reporting'!$B:$B,'KPI1 Fleet asset'!$B18&amp;"IN")*$C$3)),0)</f>
        <v>0</v>
      </c>
      <c r="R18" s="24"/>
      <c r="S18" s="26">
        <f>IFERROR((R18/(SUMIFS('KPI0 Assets reporting'!O:O,'KPI0 Assets reporting'!$B:$B,'KPI1 Fleet asset'!$B18&amp;"IN")*$C$3)),0)</f>
        <v>0</v>
      </c>
      <c r="T18" s="24"/>
      <c r="U18" s="26">
        <f>IFERROR((T18/(SUMIFS('KPI0 Assets reporting'!P:P,'KPI0 Assets reporting'!$B:$B,'KPI1 Fleet asset'!$B18&amp;"IN")*$C$3)),0)</f>
        <v>0</v>
      </c>
      <c r="V18" s="24"/>
      <c r="W18" s="26">
        <f>IFERROR((V18/(SUMIFS('KPI0 Assets reporting'!Q:Q,'KPI0 Assets reporting'!$B:$B,'KPI1 Fleet asset'!$B18&amp;"IN")*$C$3)),0)</f>
        <v>0</v>
      </c>
      <c r="X18" s="24"/>
      <c r="Y18" s="26">
        <f>IFERROR((X18/(SUMIFS('KPI0 Assets reporting'!R:R,'KPI0 Assets reporting'!$B:$B,'KPI1 Fleet asset'!$B18&amp;"IN")*$C$3)),0)</f>
        <v>0</v>
      </c>
      <c r="Z18" s="24"/>
      <c r="AA18" s="26">
        <f>IFERROR((Z18/(SUMIFS('KPI0 Assets reporting'!S:S,'KPI0 Assets reporting'!$B:$B,'KPI1 Fleet asset'!$B18&amp;"IN")*$C$3)),0)</f>
        <v>0</v>
      </c>
      <c r="AB18" s="24"/>
      <c r="AC18" s="26">
        <f>IFERROR((AB18/(SUMIFS('KPI0 Assets reporting'!T:T,'KPI0 Assets reporting'!$B:$B,'KPI1 Fleet asset'!$B18&amp;"IN")*$C$3)),0)</f>
        <v>0</v>
      </c>
      <c r="AD18" s="24"/>
      <c r="AE18" s="26">
        <f>IFERROR((AD18/(SUMIFS('KPI0 Assets reporting'!U:U,'KPI0 Assets reporting'!$B:$B,'KPI1 Fleet asset'!$B18&amp;"IN")*$C$3)),0)</f>
        <v>0</v>
      </c>
    </row>
    <row r="19" spans="1:31" s="2" customFormat="1">
      <c r="A19" s="5" t="s">
        <v>19</v>
      </c>
      <c r="B19" s="2" t="s">
        <v>53</v>
      </c>
      <c r="C19" s="21">
        <v>5</v>
      </c>
      <c r="D19" s="24">
        <f>SUMIF('KPI0 Assets reporting'!D:D,'KPI1 Fleet asset'!B19,'KPI0 Assets reporting'!I:I)*C19</f>
        <v>270</v>
      </c>
      <c r="E19" s="26">
        <f>IFERROR((D19/
(SUMIF('KPI0 Assets reporting'!D:D,'KPI1 Fleet asset'!B19,'KPI0 Assets reporting'!I:I)
*$C19)),0)</f>
        <v>1</v>
      </c>
      <c r="F19" s="24">
        <v>0</v>
      </c>
      <c r="G19" s="26">
        <f>IFERROR((F19/(SUMIFS('KPI0 Assets reporting'!I:I,'KPI0 Assets reporting'!$B:$B,'KPI1 Fleet asset'!$B19&amp;"IN")*$C$3)),0)</f>
        <v>0</v>
      </c>
      <c r="H19" s="24">
        <v>0</v>
      </c>
      <c r="I19" s="26">
        <f>IFERROR((H19/(SUMIFS('KPI0 Assets reporting'!J:J,'KPI0 Assets reporting'!$B:$B,'KPI1 Fleet asset'!$B19&amp;"IN")*$C$3)),0)</f>
        <v>0</v>
      </c>
      <c r="J19" s="24">
        <v>0</v>
      </c>
      <c r="K19" s="26">
        <f>IFERROR((J19/(SUMIFS('KPI0 Assets reporting'!K:K,'KPI0 Assets reporting'!$B:$B,'KPI1 Fleet asset'!$B19&amp;"IN")*$C$3)),0)</f>
        <v>0</v>
      </c>
      <c r="L19" s="24">
        <v>0</v>
      </c>
      <c r="M19" s="26">
        <f>IFERROR((L19/(SUMIFS('KPI0 Assets reporting'!L:L,'KPI0 Assets reporting'!$B:$B,'KPI1 Fleet asset'!$B19&amp;"IN")*$C$3)),0)</f>
        <v>0</v>
      </c>
      <c r="N19" s="24"/>
      <c r="O19" s="26">
        <f>IFERROR((N19/(SUMIFS('KPI0 Assets reporting'!M:M,'KPI0 Assets reporting'!$B:$B,'KPI1 Fleet asset'!$B19&amp;"IN")*$C$3)),0)</f>
        <v>0</v>
      </c>
      <c r="P19" s="24"/>
      <c r="Q19" s="26">
        <f>IFERROR((P19/(SUMIFS('KPI0 Assets reporting'!N:N,'KPI0 Assets reporting'!$B:$B,'KPI1 Fleet asset'!$B19&amp;"IN")*$C$3)),0)</f>
        <v>0</v>
      </c>
      <c r="R19" s="24"/>
      <c r="S19" s="26">
        <f>IFERROR((R19/(SUMIFS('KPI0 Assets reporting'!O:O,'KPI0 Assets reporting'!$B:$B,'KPI1 Fleet asset'!$B19&amp;"IN")*$C$3)),0)</f>
        <v>0</v>
      </c>
      <c r="T19" s="24"/>
      <c r="U19" s="26">
        <f>IFERROR((T19/(SUMIFS('KPI0 Assets reporting'!P:P,'KPI0 Assets reporting'!$B:$B,'KPI1 Fleet asset'!$B19&amp;"IN")*$C$3)),0)</f>
        <v>0</v>
      </c>
      <c r="V19" s="24"/>
      <c r="W19" s="26">
        <f>IFERROR((V19/(SUMIFS('KPI0 Assets reporting'!Q:Q,'KPI0 Assets reporting'!$B:$B,'KPI1 Fleet asset'!$B19&amp;"IN")*$C$3)),0)</f>
        <v>0</v>
      </c>
      <c r="X19" s="24"/>
      <c r="Y19" s="26">
        <f>IFERROR((X19/(SUMIFS('KPI0 Assets reporting'!R:R,'KPI0 Assets reporting'!$B:$B,'KPI1 Fleet asset'!$B19&amp;"IN")*$C$3)),0)</f>
        <v>0</v>
      </c>
      <c r="Z19" s="24"/>
      <c r="AA19" s="26">
        <f>IFERROR((Z19/(SUMIFS('KPI0 Assets reporting'!S:S,'KPI0 Assets reporting'!$B:$B,'KPI1 Fleet asset'!$B19&amp;"IN")*$C$3)),0)</f>
        <v>0</v>
      </c>
      <c r="AB19" s="24"/>
      <c r="AC19" s="26">
        <f>IFERROR((AB19/(SUMIFS('KPI0 Assets reporting'!T:T,'KPI0 Assets reporting'!$B:$B,'KPI1 Fleet asset'!$B19&amp;"IN")*$C$3)),0)</f>
        <v>0</v>
      </c>
      <c r="AD19" s="24"/>
      <c r="AE19" s="26">
        <f>IFERROR((AD19/(SUMIFS('KPI0 Assets reporting'!U:U,'KPI0 Assets reporting'!$B:$B,'KPI1 Fleet asset'!$B19&amp;"IN")*$C$3)),0)</f>
        <v>0</v>
      </c>
    </row>
    <row r="20" spans="1:31" s="2" customFormat="1">
      <c r="A20" s="5" t="s">
        <v>20</v>
      </c>
      <c r="B20" s="2" t="s">
        <v>64</v>
      </c>
      <c r="C20" s="21">
        <v>5</v>
      </c>
      <c r="D20" s="24">
        <f>SUMIF('KPI0 Assets reporting'!D:D,'KPI1 Fleet asset'!B20,'KPI0 Assets reporting'!I:I)*C20</f>
        <v>1155</v>
      </c>
      <c r="E20" s="26">
        <f>IFERROR((D20/
(SUMIF('KPI0 Assets reporting'!D:D,'KPI1 Fleet asset'!B20,'KPI0 Assets reporting'!I:I)
*$C20)),0)</f>
        <v>1</v>
      </c>
      <c r="F20" s="24">
        <v>0</v>
      </c>
      <c r="G20" s="26">
        <f>IFERROR((F20/(SUMIFS('KPI0 Assets reporting'!I:I,'KPI0 Assets reporting'!$B:$B,'KPI1 Fleet asset'!$B20&amp;"IN")*$C$3)),0)</f>
        <v>0</v>
      </c>
      <c r="H20" s="24">
        <v>0</v>
      </c>
      <c r="I20" s="26">
        <f>IFERROR((H20/(SUMIFS('KPI0 Assets reporting'!J:J,'KPI0 Assets reporting'!$B:$B,'KPI1 Fleet asset'!$B20&amp;"IN")*$C$3)),0)</f>
        <v>0</v>
      </c>
      <c r="J20" s="24">
        <v>0</v>
      </c>
      <c r="K20" s="26">
        <f>IFERROR((J20/(SUMIFS('KPI0 Assets reporting'!K:K,'KPI0 Assets reporting'!$B:$B,'KPI1 Fleet asset'!$B20&amp;"IN")*$C$3)),0)</f>
        <v>0</v>
      </c>
      <c r="L20" s="24">
        <v>0</v>
      </c>
      <c r="M20" s="26">
        <f>IFERROR((L20/(SUMIFS('KPI0 Assets reporting'!L:L,'KPI0 Assets reporting'!$B:$B,'KPI1 Fleet asset'!$B20&amp;"IN")*$C$3)),0)</f>
        <v>0</v>
      </c>
      <c r="N20" s="24"/>
      <c r="O20" s="26">
        <f>IFERROR((N20/(SUMIFS('KPI0 Assets reporting'!M:M,'KPI0 Assets reporting'!$B:$B,'KPI1 Fleet asset'!$B20&amp;"IN")*$C$3)),0)</f>
        <v>0</v>
      </c>
      <c r="P20" s="24"/>
      <c r="Q20" s="26">
        <f>IFERROR((P20/(SUMIFS('KPI0 Assets reporting'!N:N,'KPI0 Assets reporting'!$B:$B,'KPI1 Fleet asset'!$B20&amp;"IN")*$C$3)),0)</f>
        <v>0</v>
      </c>
      <c r="R20" s="24"/>
      <c r="S20" s="26">
        <f>IFERROR((R20/(SUMIFS('KPI0 Assets reporting'!O:O,'KPI0 Assets reporting'!$B:$B,'KPI1 Fleet asset'!$B20&amp;"IN")*$C$3)),0)</f>
        <v>0</v>
      </c>
      <c r="T20" s="24"/>
      <c r="U20" s="26">
        <f>IFERROR((T20/(SUMIFS('KPI0 Assets reporting'!P:P,'KPI0 Assets reporting'!$B:$B,'KPI1 Fleet asset'!$B20&amp;"IN")*$C$3)),0)</f>
        <v>0</v>
      </c>
      <c r="V20" s="24"/>
      <c r="W20" s="26">
        <f>IFERROR((V20/(SUMIFS('KPI0 Assets reporting'!Q:Q,'KPI0 Assets reporting'!$B:$B,'KPI1 Fleet asset'!$B20&amp;"IN")*$C$3)),0)</f>
        <v>0</v>
      </c>
      <c r="X20" s="24"/>
      <c r="Y20" s="26">
        <f>IFERROR((X20/(SUMIFS('KPI0 Assets reporting'!R:R,'KPI0 Assets reporting'!$B:$B,'KPI1 Fleet asset'!$B20&amp;"IN")*$C$3)),0)</f>
        <v>0</v>
      </c>
      <c r="Z20" s="24"/>
      <c r="AA20" s="26">
        <f>IFERROR((Z20/(SUMIFS('KPI0 Assets reporting'!S:S,'KPI0 Assets reporting'!$B:$B,'KPI1 Fleet asset'!$B20&amp;"IN")*$C$3)),0)</f>
        <v>0</v>
      </c>
      <c r="AB20" s="24"/>
      <c r="AC20" s="26">
        <f>IFERROR((AB20/(SUMIFS('KPI0 Assets reporting'!T:T,'KPI0 Assets reporting'!$B:$B,'KPI1 Fleet asset'!$B20&amp;"IN")*$C$3)),0)</f>
        <v>0</v>
      </c>
      <c r="AD20" s="24"/>
      <c r="AE20" s="26">
        <f>IFERROR((AD20/(SUMIFS('KPI0 Assets reporting'!U:U,'KPI0 Assets reporting'!$B:$B,'KPI1 Fleet asset'!$B20&amp;"IN")*$C$3)),0)</f>
        <v>0</v>
      </c>
    </row>
    <row r="21" spans="1:31" s="2" customFormat="1">
      <c r="A21" s="5" t="s">
        <v>20</v>
      </c>
      <c r="B21" s="2" t="s">
        <v>65</v>
      </c>
      <c r="C21" s="21">
        <v>5</v>
      </c>
      <c r="D21" s="24">
        <f>SUMIF('KPI0 Assets reporting'!D:D,'KPI1 Fleet asset'!B21,'KPI0 Assets reporting'!I:I)*C21</f>
        <v>175</v>
      </c>
      <c r="E21" s="26">
        <f>IFERROR((D21/
(SUMIF('KPI0 Assets reporting'!D:D,'KPI1 Fleet asset'!B21,'KPI0 Assets reporting'!I:I)
*$C21)),0)</f>
        <v>1</v>
      </c>
      <c r="F21" s="24">
        <v>0</v>
      </c>
      <c r="G21" s="26">
        <f>IFERROR((F21/(SUMIFS('KPI0 Assets reporting'!I:I,'KPI0 Assets reporting'!$B:$B,'KPI1 Fleet asset'!$B21&amp;"IN")*$C$3)),0)</f>
        <v>0</v>
      </c>
      <c r="H21" s="24">
        <v>0</v>
      </c>
      <c r="I21" s="26">
        <f>IFERROR((H21/(SUMIFS('KPI0 Assets reporting'!J:J,'KPI0 Assets reporting'!$B:$B,'KPI1 Fleet asset'!$B21&amp;"IN")*$C$3)),0)</f>
        <v>0</v>
      </c>
      <c r="J21" s="24">
        <v>0</v>
      </c>
      <c r="K21" s="26">
        <f>IFERROR((J21/(SUMIFS('KPI0 Assets reporting'!K:K,'KPI0 Assets reporting'!$B:$B,'KPI1 Fleet asset'!$B21&amp;"IN")*$C$3)),0)</f>
        <v>0</v>
      </c>
      <c r="L21" s="24">
        <v>0</v>
      </c>
      <c r="M21" s="26">
        <f>IFERROR((L21/(SUMIFS('KPI0 Assets reporting'!L:L,'KPI0 Assets reporting'!$B:$B,'KPI1 Fleet asset'!$B21&amp;"IN")*$C$3)),0)</f>
        <v>0</v>
      </c>
      <c r="N21" s="24"/>
      <c r="O21" s="26">
        <f>IFERROR((N21/(SUMIFS('KPI0 Assets reporting'!M:M,'KPI0 Assets reporting'!$B:$B,'KPI1 Fleet asset'!$B21&amp;"IN")*$C$3)),0)</f>
        <v>0</v>
      </c>
      <c r="P21" s="24"/>
      <c r="Q21" s="26">
        <f>IFERROR((P21/(SUMIFS('KPI0 Assets reporting'!N:N,'KPI0 Assets reporting'!$B:$B,'KPI1 Fleet asset'!$B21&amp;"IN")*$C$3)),0)</f>
        <v>0</v>
      </c>
      <c r="R21" s="24"/>
      <c r="S21" s="26">
        <f>IFERROR((R21/(SUMIFS('KPI0 Assets reporting'!O:O,'KPI0 Assets reporting'!$B:$B,'KPI1 Fleet asset'!$B21&amp;"IN")*$C$3)),0)</f>
        <v>0</v>
      </c>
      <c r="T21" s="24"/>
      <c r="U21" s="26">
        <f>IFERROR((T21/(SUMIFS('KPI0 Assets reporting'!P:P,'KPI0 Assets reporting'!$B:$B,'KPI1 Fleet asset'!$B21&amp;"IN")*$C$3)),0)</f>
        <v>0</v>
      </c>
      <c r="V21" s="24"/>
      <c r="W21" s="26">
        <f>IFERROR((V21/(SUMIFS('KPI0 Assets reporting'!Q:Q,'KPI0 Assets reporting'!$B:$B,'KPI1 Fleet asset'!$B21&amp;"IN")*$C$3)),0)</f>
        <v>0</v>
      </c>
      <c r="X21" s="24"/>
      <c r="Y21" s="26">
        <f>IFERROR((X21/(SUMIFS('KPI0 Assets reporting'!R:R,'KPI0 Assets reporting'!$B:$B,'KPI1 Fleet asset'!$B21&amp;"IN")*$C$3)),0)</f>
        <v>0</v>
      </c>
      <c r="Z21" s="24"/>
      <c r="AA21" s="26">
        <f>IFERROR((Z21/(SUMIFS('KPI0 Assets reporting'!S:S,'KPI0 Assets reporting'!$B:$B,'KPI1 Fleet asset'!$B21&amp;"IN")*$C$3)),0)</f>
        <v>0</v>
      </c>
      <c r="AB21" s="24"/>
      <c r="AC21" s="26">
        <f>IFERROR((AB21/(SUMIFS('KPI0 Assets reporting'!T:T,'KPI0 Assets reporting'!$B:$B,'KPI1 Fleet asset'!$B21&amp;"IN")*$C$3)),0)</f>
        <v>0</v>
      </c>
      <c r="AD21" s="24"/>
      <c r="AE21" s="26">
        <f>IFERROR((AD21/(SUMIFS('KPI0 Assets reporting'!U:U,'KPI0 Assets reporting'!$B:$B,'KPI1 Fleet asset'!$B21&amp;"IN")*$C$3)),0)</f>
        <v>0</v>
      </c>
    </row>
    <row r="22" spans="1:31" s="2" customFormat="1">
      <c r="A22" s="5" t="s">
        <v>19</v>
      </c>
      <c r="B22" s="2" t="s">
        <v>54</v>
      </c>
      <c r="C22" s="21">
        <v>5</v>
      </c>
      <c r="D22" s="24">
        <f>SUMIF('KPI0 Assets reporting'!D:D,'KPI1 Fleet asset'!B22,'KPI0 Assets reporting'!I:I)*C22</f>
        <v>620</v>
      </c>
      <c r="E22" s="26">
        <f>IFERROR((D22/
(SUMIF('KPI0 Assets reporting'!D:D,'KPI1 Fleet asset'!B22,'KPI0 Assets reporting'!I:I)
*$C22)),0)</f>
        <v>1</v>
      </c>
      <c r="F22" s="24">
        <v>0</v>
      </c>
      <c r="G22" s="26">
        <f>IFERROR((F22/(SUMIFS('KPI0 Assets reporting'!I:I,'KPI0 Assets reporting'!$B:$B,'KPI1 Fleet asset'!$B22&amp;"IN")*$C$3)),0)</f>
        <v>0</v>
      </c>
      <c r="H22" s="24">
        <v>0</v>
      </c>
      <c r="I22" s="26">
        <f>IFERROR((H22/(SUMIFS('KPI0 Assets reporting'!J:J,'KPI0 Assets reporting'!$B:$B,'KPI1 Fleet asset'!$B22&amp;"IN")*$C$3)),0)</f>
        <v>0</v>
      </c>
      <c r="J22" s="24">
        <v>0</v>
      </c>
      <c r="K22" s="26">
        <f>IFERROR((J22/(SUMIFS('KPI0 Assets reporting'!K:K,'KPI0 Assets reporting'!$B:$B,'KPI1 Fleet asset'!$B22&amp;"IN")*$C$3)),0)</f>
        <v>0</v>
      </c>
      <c r="L22" s="24">
        <v>0</v>
      </c>
      <c r="M22" s="26">
        <f>IFERROR((L22/(SUMIFS('KPI0 Assets reporting'!L:L,'KPI0 Assets reporting'!$B:$B,'KPI1 Fleet asset'!$B22&amp;"IN")*$C$3)),0)</f>
        <v>0</v>
      </c>
      <c r="N22" s="24"/>
      <c r="O22" s="26">
        <f>IFERROR((N22/(SUMIFS('KPI0 Assets reporting'!M:M,'KPI0 Assets reporting'!$B:$B,'KPI1 Fleet asset'!$B22&amp;"IN")*$C$3)),0)</f>
        <v>0</v>
      </c>
      <c r="P22" s="24"/>
      <c r="Q22" s="26">
        <f>IFERROR((P22/(SUMIFS('KPI0 Assets reporting'!N:N,'KPI0 Assets reporting'!$B:$B,'KPI1 Fleet asset'!$B22&amp;"IN")*$C$3)),0)</f>
        <v>0</v>
      </c>
      <c r="R22" s="24"/>
      <c r="S22" s="26">
        <f>IFERROR((R22/(SUMIFS('KPI0 Assets reporting'!O:O,'KPI0 Assets reporting'!$B:$B,'KPI1 Fleet asset'!$B22&amp;"IN")*$C$3)),0)</f>
        <v>0</v>
      </c>
      <c r="T22" s="24"/>
      <c r="U22" s="26">
        <f>IFERROR((T22/(SUMIFS('KPI0 Assets reporting'!P:P,'KPI0 Assets reporting'!$B:$B,'KPI1 Fleet asset'!$B22&amp;"IN")*$C$3)),0)</f>
        <v>0</v>
      </c>
      <c r="V22" s="24"/>
      <c r="W22" s="26">
        <f>IFERROR((V22/(SUMIFS('KPI0 Assets reporting'!Q:Q,'KPI0 Assets reporting'!$B:$B,'KPI1 Fleet asset'!$B22&amp;"IN")*$C$3)),0)</f>
        <v>0</v>
      </c>
      <c r="X22" s="24"/>
      <c r="Y22" s="26">
        <f>IFERROR((X22/(SUMIFS('KPI0 Assets reporting'!R:R,'KPI0 Assets reporting'!$B:$B,'KPI1 Fleet asset'!$B22&amp;"IN")*$C$3)),0)</f>
        <v>0</v>
      </c>
      <c r="Z22" s="24"/>
      <c r="AA22" s="26">
        <f>IFERROR((Z22/(SUMIFS('KPI0 Assets reporting'!S:S,'KPI0 Assets reporting'!$B:$B,'KPI1 Fleet asset'!$B22&amp;"IN")*$C$3)),0)</f>
        <v>0</v>
      </c>
      <c r="AB22" s="24"/>
      <c r="AC22" s="26">
        <f>IFERROR((AB22/(SUMIFS('KPI0 Assets reporting'!T:T,'KPI0 Assets reporting'!$B:$B,'KPI1 Fleet asset'!$B22&amp;"IN")*$C$3)),0)</f>
        <v>0</v>
      </c>
      <c r="AD22" s="24"/>
      <c r="AE22" s="26">
        <f>IFERROR((AD22/(SUMIFS('KPI0 Assets reporting'!U:U,'KPI0 Assets reporting'!$B:$B,'KPI1 Fleet asset'!$B22&amp;"IN")*$C$3)),0)</f>
        <v>0</v>
      </c>
    </row>
    <row r="23" spans="1:31" s="2" customFormat="1">
      <c r="A23" s="5" t="s">
        <v>19</v>
      </c>
      <c r="B23" s="2" t="s">
        <v>55</v>
      </c>
      <c r="C23" s="21">
        <v>5</v>
      </c>
      <c r="D23" s="24">
        <f>SUMIF('KPI0 Assets reporting'!D:D,'KPI1 Fleet asset'!B23,'KPI0 Assets reporting'!I:I)*C23</f>
        <v>405</v>
      </c>
      <c r="E23" s="26">
        <f>IFERROR((D23/
(SUMIF('KPI0 Assets reporting'!D:D,'KPI1 Fleet asset'!B23,'KPI0 Assets reporting'!I:I)
*$C23)),0)</f>
        <v>1</v>
      </c>
      <c r="F23" s="24">
        <v>0</v>
      </c>
      <c r="G23" s="26">
        <f>IFERROR((F23/(SUMIFS('KPI0 Assets reporting'!I:I,'KPI0 Assets reporting'!$B:$B,'KPI1 Fleet asset'!$B23&amp;"IN")*$C$3)),0)</f>
        <v>0</v>
      </c>
      <c r="H23" s="24">
        <v>0</v>
      </c>
      <c r="I23" s="26">
        <f>IFERROR((H23/(SUMIFS('KPI0 Assets reporting'!J:J,'KPI0 Assets reporting'!$B:$B,'KPI1 Fleet asset'!$B23&amp;"IN")*$C$3)),0)</f>
        <v>0</v>
      </c>
      <c r="J23" s="24">
        <v>0</v>
      </c>
      <c r="K23" s="26">
        <f>IFERROR((J23/(SUMIFS('KPI0 Assets reporting'!K:K,'KPI0 Assets reporting'!$B:$B,'KPI1 Fleet asset'!$B23&amp;"IN")*$C$3)),0)</f>
        <v>0</v>
      </c>
      <c r="L23" s="24">
        <v>0</v>
      </c>
      <c r="M23" s="26">
        <f>IFERROR((L23/(SUMIFS('KPI0 Assets reporting'!L:L,'KPI0 Assets reporting'!$B:$B,'KPI1 Fleet asset'!$B23&amp;"IN")*$C$3)),0)</f>
        <v>0</v>
      </c>
      <c r="N23" s="24"/>
      <c r="O23" s="26">
        <f>IFERROR((N23/(SUMIFS('KPI0 Assets reporting'!M:M,'KPI0 Assets reporting'!$B:$B,'KPI1 Fleet asset'!$B23&amp;"IN")*$C$3)),0)</f>
        <v>0</v>
      </c>
      <c r="P23" s="24"/>
      <c r="Q23" s="26">
        <f>IFERROR((P23/(SUMIFS('KPI0 Assets reporting'!N:N,'KPI0 Assets reporting'!$B:$B,'KPI1 Fleet asset'!$B23&amp;"IN")*$C$3)),0)</f>
        <v>0</v>
      </c>
      <c r="R23" s="24"/>
      <c r="S23" s="26">
        <f>IFERROR((R23/(SUMIFS('KPI0 Assets reporting'!O:O,'KPI0 Assets reporting'!$B:$B,'KPI1 Fleet asset'!$B23&amp;"IN")*$C$3)),0)</f>
        <v>0</v>
      </c>
      <c r="T23" s="24"/>
      <c r="U23" s="26">
        <f>IFERROR((T23/(SUMIFS('KPI0 Assets reporting'!P:P,'KPI0 Assets reporting'!$B:$B,'KPI1 Fleet asset'!$B23&amp;"IN")*$C$3)),0)</f>
        <v>0</v>
      </c>
      <c r="V23" s="24"/>
      <c r="W23" s="26">
        <f>IFERROR((V23/(SUMIFS('KPI0 Assets reporting'!Q:Q,'KPI0 Assets reporting'!$B:$B,'KPI1 Fleet asset'!$B23&amp;"IN")*$C$3)),0)</f>
        <v>0</v>
      </c>
      <c r="X23" s="24"/>
      <c r="Y23" s="26">
        <f>IFERROR((X23/(SUMIFS('KPI0 Assets reporting'!R:R,'KPI0 Assets reporting'!$B:$B,'KPI1 Fleet asset'!$B23&amp;"IN")*$C$3)),0)</f>
        <v>0</v>
      </c>
      <c r="Z23" s="24"/>
      <c r="AA23" s="26">
        <f>IFERROR((Z23/(SUMIFS('KPI0 Assets reporting'!S:S,'KPI0 Assets reporting'!$B:$B,'KPI1 Fleet asset'!$B23&amp;"IN")*$C$3)),0)</f>
        <v>0</v>
      </c>
      <c r="AB23" s="24"/>
      <c r="AC23" s="26">
        <f>IFERROR((AB23/(SUMIFS('KPI0 Assets reporting'!T:T,'KPI0 Assets reporting'!$B:$B,'KPI1 Fleet asset'!$B23&amp;"IN")*$C$3)),0)</f>
        <v>0</v>
      </c>
      <c r="AD23" s="24"/>
      <c r="AE23" s="26">
        <f>IFERROR((AD23/(SUMIFS('KPI0 Assets reporting'!U:U,'KPI0 Assets reporting'!$B:$B,'KPI1 Fleet asset'!$B23&amp;"IN")*$C$3)),0)</f>
        <v>0</v>
      </c>
    </row>
    <row r="24" spans="1:31" s="2" customFormat="1">
      <c r="A24" s="5" t="s">
        <v>17</v>
      </c>
      <c r="B24" s="2" t="s">
        <v>26</v>
      </c>
      <c r="C24" s="21">
        <v>5</v>
      </c>
      <c r="D24" s="24">
        <f>SUMIF('KPI0 Assets reporting'!D:D,'KPI1 Fleet asset'!B24,'KPI0 Assets reporting'!I:I)*C24</f>
        <v>480</v>
      </c>
      <c r="E24" s="26">
        <f>IFERROR((D24/
(SUMIF('KPI0 Assets reporting'!D:D,'KPI1 Fleet asset'!B24,'KPI0 Assets reporting'!I:I)
*$C24)),0)</f>
        <v>1</v>
      </c>
      <c r="F24" s="24">
        <v>0</v>
      </c>
      <c r="G24" s="26">
        <f>IFERROR((F24/(SUMIFS('KPI0 Assets reporting'!I:I,'KPI0 Assets reporting'!$B:$B,'KPI1 Fleet asset'!$B24&amp;"IN")*$C$3)),0)</f>
        <v>0</v>
      </c>
      <c r="H24" s="24">
        <v>0</v>
      </c>
      <c r="I24" s="26">
        <f>IFERROR((H24/(SUMIFS('KPI0 Assets reporting'!J:J,'KPI0 Assets reporting'!$B:$B,'KPI1 Fleet asset'!$B24&amp;"IN")*$C$3)),0)</f>
        <v>0</v>
      </c>
      <c r="J24" s="24">
        <v>0</v>
      </c>
      <c r="K24" s="26">
        <f>IFERROR((J24/(SUMIFS('KPI0 Assets reporting'!K:K,'KPI0 Assets reporting'!$B:$B,'KPI1 Fleet asset'!$B24&amp;"IN")*$C$3)),0)</f>
        <v>0</v>
      </c>
      <c r="L24" s="24">
        <v>0</v>
      </c>
      <c r="M24" s="26">
        <f>IFERROR((L24/(SUMIFS('KPI0 Assets reporting'!L:L,'KPI0 Assets reporting'!$B:$B,'KPI1 Fleet asset'!$B24&amp;"IN")*$C$3)),0)</f>
        <v>0</v>
      </c>
      <c r="N24" s="24"/>
      <c r="O24" s="26">
        <f>IFERROR((N24/(SUMIFS('KPI0 Assets reporting'!M:M,'KPI0 Assets reporting'!$B:$B,'KPI1 Fleet asset'!$B24&amp;"IN")*$C$3)),0)</f>
        <v>0</v>
      </c>
      <c r="P24" s="24"/>
      <c r="Q24" s="26">
        <f>IFERROR((P24/(SUMIFS('KPI0 Assets reporting'!N:N,'KPI0 Assets reporting'!$B:$B,'KPI1 Fleet asset'!$B24&amp;"IN")*$C$3)),0)</f>
        <v>0</v>
      </c>
      <c r="R24" s="24"/>
      <c r="S24" s="26">
        <f>IFERROR((R24/(SUMIFS('KPI0 Assets reporting'!O:O,'KPI0 Assets reporting'!$B:$B,'KPI1 Fleet asset'!$B24&amp;"IN")*$C$3)),0)</f>
        <v>0</v>
      </c>
      <c r="T24" s="24"/>
      <c r="U24" s="26">
        <f>IFERROR((T24/(SUMIFS('KPI0 Assets reporting'!P:P,'KPI0 Assets reporting'!$B:$B,'KPI1 Fleet asset'!$B24&amp;"IN")*$C$3)),0)</f>
        <v>0</v>
      </c>
      <c r="V24" s="24"/>
      <c r="W24" s="26">
        <f>IFERROR((V24/(SUMIFS('KPI0 Assets reporting'!Q:Q,'KPI0 Assets reporting'!$B:$B,'KPI1 Fleet asset'!$B24&amp;"IN")*$C$3)),0)</f>
        <v>0</v>
      </c>
      <c r="X24" s="24"/>
      <c r="Y24" s="26">
        <f>IFERROR((X24/(SUMIFS('KPI0 Assets reporting'!R:R,'KPI0 Assets reporting'!$B:$B,'KPI1 Fleet asset'!$B24&amp;"IN")*$C$3)),0)</f>
        <v>0</v>
      </c>
      <c r="Z24" s="24"/>
      <c r="AA24" s="26">
        <f>IFERROR((Z24/(SUMIFS('KPI0 Assets reporting'!S:S,'KPI0 Assets reporting'!$B:$B,'KPI1 Fleet asset'!$B24&amp;"IN")*$C$3)),0)</f>
        <v>0</v>
      </c>
      <c r="AB24" s="24"/>
      <c r="AC24" s="26">
        <f>IFERROR((AB24/(SUMIFS('KPI0 Assets reporting'!T:T,'KPI0 Assets reporting'!$B:$B,'KPI1 Fleet asset'!$B24&amp;"IN")*$C$3)),0)</f>
        <v>0</v>
      </c>
      <c r="AD24" s="24"/>
      <c r="AE24" s="26">
        <f>IFERROR((AD24/(SUMIFS('KPI0 Assets reporting'!U:U,'KPI0 Assets reporting'!$B:$B,'KPI1 Fleet asset'!$B24&amp;"IN")*$C$3)),0)</f>
        <v>0</v>
      </c>
    </row>
    <row r="25" spans="1:31" s="2" customFormat="1">
      <c r="A25" s="5" t="s">
        <v>18</v>
      </c>
      <c r="B25" s="2" t="s">
        <v>36</v>
      </c>
      <c r="C25" s="21">
        <v>5</v>
      </c>
      <c r="D25" s="24">
        <f>SUMIF('KPI0 Assets reporting'!D:D,'KPI1 Fleet asset'!B25,'KPI0 Assets reporting'!I:I)*C25</f>
        <v>40</v>
      </c>
      <c r="E25" s="26">
        <f>IFERROR((D25/
(SUMIF('KPI0 Assets reporting'!D:D,'KPI1 Fleet asset'!B25,'KPI0 Assets reporting'!I:I)
*$C25)),0)</f>
        <v>1</v>
      </c>
      <c r="F25" s="24">
        <v>0</v>
      </c>
      <c r="G25" s="26">
        <f>IFERROR((F25/(SUMIFS('KPI0 Assets reporting'!I:I,'KPI0 Assets reporting'!$B:$B,'KPI1 Fleet asset'!$B25&amp;"IN")*$C$3)),0)</f>
        <v>0</v>
      </c>
      <c r="H25" s="24">
        <v>0</v>
      </c>
      <c r="I25" s="26">
        <f>IFERROR((H25/(SUMIFS('KPI0 Assets reporting'!J:J,'KPI0 Assets reporting'!$B:$B,'KPI1 Fleet asset'!$B25&amp;"IN")*$C$3)),0)</f>
        <v>0</v>
      </c>
      <c r="J25" s="24">
        <v>0</v>
      </c>
      <c r="K25" s="26">
        <f>IFERROR((J25/(SUMIFS('KPI0 Assets reporting'!K:K,'KPI0 Assets reporting'!$B:$B,'KPI1 Fleet asset'!$B25&amp;"IN")*$C$3)),0)</f>
        <v>0</v>
      </c>
      <c r="L25" s="24">
        <v>0</v>
      </c>
      <c r="M25" s="26">
        <f>IFERROR((L25/(SUMIFS('KPI0 Assets reporting'!L:L,'KPI0 Assets reporting'!$B:$B,'KPI1 Fleet asset'!$B25&amp;"IN")*$C$3)),0)</f>
        <v>0</v>
      </c>
      <c r="N25" s="24"/>
      <c r="O25" s="26">
        <f>IFERROR((N25/(SUMIFS('KPI0 Assets reporting'!M:M,'KPI0 Assets reporting'!$B:$B,'KPI1 Fleet asset'!$B25&amp;"IN")*$C$3)),0)</f>
        <v>0</v>
      </c>
      <c r="P25" s="24"/>
      <c r="Q25" s="26">
        <f>IFERROR((P25/(SUMIFS('KPI0 Assets reporting'!N:N,'KPI0 Assets reporting'!$B:$B,'KPI1 Fleet asset'!$B25&amp;"IN")*$C$3)),0)</f>
        <v>0</v>
      </c>
      <c r="R25" s="24"/>
      <c r="S25" s="26">
        <f>IFERROR((R25/(SUMIFS('KPI0 Assets reporting'!O:O,'KPI0 Assets reporting'!$B:$B,'KPI1 Fleet asset'!$B25&amp;"IN")*$C$3)),0)</f>
        <v>0</v>
      </c>
      <c r="T25" s="24"/>
      <c r="U25" s="26">
        <f>IFERROR((T25/(SUMIFS('KPI0 Assets reporting'!P:P,'KPI0 Assets reporting'!$B:$B,'KPI1 Fleet asset'!$B25&amp;"IN")*$C$3)),0)</f>
        <v>0</v>
      </c>
      <c r="V25" s="24"/>
      <c r="W25" s="26">
        <f>IFERROR((V25/(SUMIFS('KPI0 Assets reporting'!Q:Q,'KPI0 Assets reporting'!$B:$B,'KPI1 Fleet asset'!$B25&amp;"IN")*$C$3)),0)</f>
        <v>0</v>
      </c>
      <c r="X25" s="24"/>
      <c r="Y25" s="26">
        <f>IFERROR((X25/(SUMIFS('KPI0 Assets reporting'!R:R,'KPI0 Assets reporting'!$B:$B,'KPI1 Fleet asset'!$B25&amp;"IN")*$C$3)),0)</f>
        <v>0</v>
      </c>
      <c r="Z25" s="24"/>
      <c r="AA25" s="26">
        <f>IFERROR((Z25/(SUMIFS('KPI0 Assets reporting'!S:S,'KPI0 Assets reporting'!$B:$B,'KPI1 Fleet asset'!$B25&amp;"IN")*$C$3)),0)</f>
        <v>0</v>
      </c>
      <c r="AB25" s="24"/>
      <c r="AC25" s="26">
        <f>IFERROR((AB25/(SUMIFS('KPI0 Assets reporting'!T:T,'KPI0 Assets reporting'!$B:$B,'KPI1 Fleet asset'!$B25&amp;"IN")*$C$3)),0)</f>
        <v>0</v>
      </c>
      <c r="AD25" s="24"/>
      <c r="AE25" s="26">
        <f>IFERROR((AD25/(SUMIFS('KPI0 Assets reporting'!U:U,'KPI0 Assets reporting'!$B:$B,'KPI1 Fleet asset'!$B25&amp;"IN")*$C$3)),0)</f>
        <v>0</v>
      </c>
    </row>
    <row r="26" spans="1:31" s="2" customFormat="1">
      <c r="A26" s="5" t="s">
        <v>18</v>
      </c>
      <c r="B26" s="2" t="s">
        <v>37</v>
      </c>
      <c r="C26" s="21">
        <v>5</v>
      </c>
      <c r="D26" s="24">
        <f>SUMIF('KPI0 Assets reporting'!D:D,'KPI1 Fleet asset'!B26,'KPI0 Assets reporting'!I:I)*C26</f>
        <v>795</v>
      </c>
      <c r="E26" s="26">
        <f>IFERROR((D26/
(SUMIF('KPI0 Assets reporting'!D:D,'KPI1 Fleet asset'!B26,'KPI0 Assets reporting'!I:I)
*$C26)),0)</f>
        <v>1</v>
      </c>
      <c r="F26" s="24">
        <v>0</v>
      </c>
      <c r="G26" s="26">
        <f>IFERROR((F26/(SUMIFS('KPI0 Assets reporting'!I:I,'KPI0 Assets reporting'!$B:$B,'KPI1 Fleet asset'!$B26&amp;"IN")*$C$3)),0)</f>
        <v>0</v>
      </c>
      <c r="H26" s="24">
        <v>0</v>
      </c>
      <c r="I26" s="26">
        <f>IFERROR((H26/(SUMIFS('KPI0 Assets reporting'!J:J,'KPI0 Assets reporting'!$B:$B,'KPI1 Fleet asset'!$B26&amp;"IN")*$C$3)),0)</f>
        <v>0</v>
      </c>
      <c r="J26" s="24">
        <v>0</v>
      </c>
      <c r="K26" s="26">
        <f>IFERROR((J26/(SUMIFS('KPI0 Assets reporting'!K:K,'KPI0 Assets reporting'!$B:$B,'KPI1 Fleet asset'!$B26&amp;"IN")*$C$3)),0)</f>
        <v>0</v>
      </c>
      <c r="L26" s="24">
        <v>0</v>
      </c>
      <c r="M26" s="26">
        <f>IFERROR((L26/(SUMIFS('KPI0 Assets reporting'!L:L,'KPI0 Assets reporting'!$B:$B,'KPI1 Fleet asset'!$B26&amp;"IN")*$C$3)),0)</f>
        <v>0</v>
      </c>
      <c r="N26" s="24"/>
      <c r="O26" s="26">
        <f>IFERROR((N26/(SUMIFS('KPI0 Assets reporting'!M:M,'KPI0 Assets reporting'!$B:$B,'KPI1 Fleet asset'!$B26&amp;"IN")*$C$3)),0)</f>
        <v>0</v>
      </c>
      <c r="P26" s="24"/>
      <c r="Q26" s="26">
        <f>IFERROR((P26/(SUMIFS('KPI0 Assets reporting'!N:N,'KPI0 Assets reporting'!$B:$B,'KPI1 Fleet asset'!$B26&amp;"IN")*$C$3)),0)</f>
        <v>0</v>
      </c>
      <c r="R26" s="24"/>
      <c r="S26" s="26">
        <f>IFERROR((R26/(SUMIFS('KPI0 Assets reporting'!O:O,'KPI0 Assets reporting'!$B:$B,'KPI1 Fleet asset'!$B26&amp;"IN")*$C$3)),0)</f>
        <v>0</v>
      </c>
      <c r="T26" s="24"/>
      <c r="U26" s="26">
        <f>IFERROR((T26/(SUMIFS('KPI0 Assets reporting'!P:P,'KPI0 Assets reporting'!$B:$B,'KPI1 Fleet asset'!$B26&amp;"IN")*$C$3)),0)</f>
        <v>0</v>
      </c>
      <c r="V26" s="24"/>
      <c r="W26" s="26">
        <f>IFERROR((V26/(SUMIFS('KPI0 Assets reporting'!Q:Q,'KPI0 Assets reporting'!$B:$B,'KPI1 Fleet asset'!$B26&amp;"IN")*$C$3)),0)</f>
        <v>0</v>
      </c>
      <c r="X26" s="24"/>
      <c r="Y26" s="26">
        <f>IFERROR((X26/(SUMIFS('KPI0 Assets reporting'!R:R,'KPI0 Assets reporting'!$B:$B,'KPI1 Fleet asset'!$B26&amp;"IN")*$C$3)),0)</f>
        <v>0</v>
      </c>
      <c r="Z26" s="24"/>
      <c r="AA26" s="26">
        <f>IFERROR((Z26/(SUMIFS('KPI0 Assets reporting'!S:S,'KPI0 Assets reporting'!$B:$B,'KPI1 Fleet asset'!$B26&amp;"IN")*$C$3)),0)</f>
        <v>0</v>
      </c>
      <c r="AB26" s="24"/>
      <c r="AC26" s="26">
        <f>IFERROR((AB26/(SUMIFS('KPI0 Assets reporting'!T:T,'KPI0 Assets reporting'!$B:$B,'KPI1 Fleet asset'!$B26&amp;"IN")*$C$3)),0)</f>
        <v>0</v>
      </c>
      <c r="AD26" s="24"/>
      <c r="AE26" s="26">
        <f>IFERROR((AD26/(SUMIFS('KPI0 Assets reporting'!U:U,'KPI0 Assets reporting'!$B:$B,'KPI1 Fleet asset'!$B26&amp;"IN")*$C$3)),0)</f>
        <v>0</v>
      </c>
    </row>
    <row r="27" spans="1:31" s="2" customFormat="1">
      <c r="A27" s="5" t="s">
        <v>17</v>
      </c>
      <c r="B27" s="2" t="s">
        <v>27</v>
      </c>
      <c r="C27" s="21">
        <v>5</v>
      </c>
      <c r="D27" s="24">
        <f>SUMIF('KPI0 Assets reporting'!D:D,'KPI1 Fleet asset'!B27,'KPI0 Assets reporting'!I:I)*C27</f>
        <v>60</v>
      </c>
      <c r="E27" s="26">
        <f>IFERROR((D27/
(SUMIF('KPI0 Assets reporting'!D:D,'KPI1 Fleet asset'!B27,'KPI0 Assets reporting'!I:I)
*$C27)),0)</f>
        <v>1</v>
      </c>
      <c r="F27" s="24">
        <v>0</v>
      </c>
      <c r="G27" s="26">
        <f>IFERROR((F27/(SUMIFS('KPI0 Assets reporting'!I:I,'KPI0 Assets reporting'!$B:$B,'KPI1 Fleet asset'!$B27&amp;"IN")*$C$3)),0)</f>
        <v>0</v>
      </c>
      <c r="H27" s="24">
        <v>0</v>
      </c>
      <c r="I27" s="26">
        <f>IFERROR((H27/(SUMIFS('KPI0 Assets reporting'!J:J,'KPI0 Assets reporting'!$B:$B,'KPI1 Fleet asset'!$B27&amp;"IN")*$C$3)),0)</f>
        <v>0</v>
      </c>
      <c r="J27" s="24">
        <v>0</v>
      </c>
      <c r="K27" s="26">
        <f>IFERROR((J27/(SUMIFS('KPI0 Assets reporting'!K:K,'KPI0 Assets reporting'!$B:$B,'KPI1 Fleet asset'!$B27&amp;"IN")*$C$3)),0)</f>
        <v>0</v>
      </c>
      <c r="L27" s="24">
        <v>0</v>
      </c>
      <c r="M27" s="26">
        <f>IFERROR((L27/(SUMIFS('KPI0 Assets reporting'!L:L,'KPI0 Assets reporting'!$B:$B,'KPI1 Fleet asset'!$B27&amp;"IN")*$C$3)),0)</f>
        <v>0</v>
      </c>
      <c r="N27" s="24"/>
      <c r="O27" s="26">
        <f>IFERROR((N27/(SUMIFS('KPI0 Assets reporting'!M:M,'KPI0 Assets reporting'!$B:$B,'KPI1 Fleet asset'!$B27&amp;"IN")*$C$3)),0)</f>
        <v>0</v>
      </c>
      <c r="P27" s="24"/>
      <c r="Q27" s="26">
        <f>IFERROR((P27/(SUMIFS('KPI0 Assets reporting'!N:N,'KPI0 Assets reporting'!$B:$B,'KPI1 Fleet asset'!$B27&amp;"IN")*$C$3)),0)</f>
        <v>0</v>
      </c>
      <c r="R27" s="24"/>
      <c r="S27" s="26">
        <f>IFERROR((R27/(SUMIFS('KPI0 Assets reporting'!O:O,'KPI0 Assets reporting'!$B:$B,'KPI1 Fleet asset'!$B27&amp;"IN")*$C$3)),0)</f>
        <v>0</v>
      </c>
      <c r="T27" s="24"/>
      <c r="U27" s="26">
        <f>IFERROR((T27/(SUMIFS('KPI0 Assets reporting'!P:P,'KPI0 Assets reporting'!$B:$B,'KPI1 Fleet asset'!$B27&amp;"IN")*$C$3)),0)</f>
        <v>0</v>
      </c>
      <c r="V27" s="24"/>
      <c r="W27" s="26">
        <f>IFERROR((V27/(SUMIFS('KPI0 Assets reporting'!Q:Q,'KPI0 Assets reporting'!$B:$B,'KPI1 Fleet asset'!$B27&amp;"IN")*$C$3)),0)</f>
        <v>0</v>
      </c>
      <c r="X27" s="24"/>
      <c r="Y27" s="26">
        <f>IFERROR((X27/(SUMIFS('KPI0 Assets reporting'!R:R,'KPI0 Assets reporting'!$B:$B,'KPI1 Fleet asset'!$B27&amp;"IN")*$C$3)),0)</f>
        <v>0</v>
      </c>
      <c r="Z27" s="24"/>
      <c r="AA27" s="26">
        <f>IFERROR((Z27/(SUMIFS('KPI0 Assets reporting'!S:S,'KPI0 Assets reporting'!$B:$B,'KPI1 Fleet asset'!$B27&amp;"IN")*$C$3)),0)</f>
        <v>0</v>
      </c>
      <c r="AB27" s="24"/>
      <c r="AC27" s="26">
        <f>IFERROR((AB27/(SUMIFS('KPI0 Assets reporting'!T:T,'KPI0 Assets reporting'!$B:$B,'KPI1 Fleet asset'!$B27&amp;"IN")*$C$3)),0)</f>
        <v>0</v>
      </c>
      <c r="AD27" s="24"/>
      <c r="AE27" s="26">
        <f>IFERROR((AD27/(SUMIFS('KPI0 Assets reporting'!U:U,'KPI0 Assets reporting'!$B:$B,'KPI1 Fleet asset'!$B27&amp;"IN")*$C$3)),0)</f>
        <v>0</v>
      </c>
    </row>
    <row r="28" spans="1:31" s="2" customFormat="1">
      <c r="A28" s="5" t="s">
        <v>18</v>
      </c>
      <c r="B28" s="2" t="s">
        <v>38</v>
      </c>
      <c r="C28" s="21">
        <v>5</v>
      </c>
      <c r="D28" s="24">
        <f>SUMIF('KPI0 Assets reporting'!D:D,'KPI1 Fleet asset'!B28,'KPI0 Assets reporting'!I:I)*C28</f>
        <v>15</v>
      </c>
      <c r="E28" s="26">
        <f>IFERROR((D28/
(SUMIF('KPI0 Assets reporting'!D:D,'KPI1 Fleet asset'!B28,'KPI0 Assets reporting'!I:I)
*$C28)),0)</f>
        <v>1</v>
      </c>
      <c r="F28" s="24">
        <v>0</v>
      </c>
      <c r="G28" s="26">
        <f>IFERROR((F28/(SUMIFS('KPI0 Assets reporting'!I:I,'KPI0 Assets reporting'!$B:$B,'KPI1 Fleet asset'!$B28&amp;"IN")*$C$3)),0)</f>
        <v>0</v>
      </c>
      <c r="H28" s="24">
        <v>0</v>
      </c>
      <c r="I28" s="26">
        <f>IFERROR((H28/(SUMIFS('KPI0 Assets reporting'!J:J,'KPI0 Assets reporting'!$B:$B,'KPI1 Fleet asset'!$B28&amp;"IN")*$C$3)),0)</f>
        <v>0</v>
      </c>
      <c r="J28" s="24">
        <v>0</v>
      </c>
      <c r="K28" s="26">
        <f>IFERROR((J28/(SUMIFS('KPI0 Assets reporting'!K:K,'KPI0 Assets reporting'!$B:$B,'KPI1 Fleet asset'!$B28&amp;"IN")*$C$3)),0)</f>
        <v>0</v>
      </c>
      <c r="L28" s="24">
        <v>0</v>
      </c>
      <c r="M28" s="26">
        <f>IFERROR((L28/(SUMIFS('KPI0 Assets reporting'!L:L,'KPI0 Assets reporting'!$B:$B,'KPI1 Fleet asset'!$B28&amp;"IN")*$C$3)),0)</f>
        <v>0</v>
      </c>
      <c r="N28" s="24"/>
      <c r="O28" s="26">
        <f>IFERROR((N28/(SUMIFS('KPI0 Assets reporting'!M:M,'KPI0 Assets reporting'!$B:$B,'KPI1 Fleet asset'!$B28&amp;"IN")*$C$3)),0)</f>
        <v>0</v>
      </c>
      <c r="P28" s="24"/>
      <c r="Q28" s="26">
        <f>IFERROR((P28/(SUMIFS('KPI0 Assets reporting'!N:N,'KPI0 Assets reporting'!$B:$B,'KPI1 Fleet asset'!$B28&amp;"IN")*$C$3)),0)</f>
        <v>0</v>
      </c>
      <c r="R28" s="24"/>
      <c r="S28" s="26">
        <f>IFERROR((R28/(SUMIFS('KPI0 Assets reporting'!O:O,'KPI0 Assets reporting'!$B:$B,'KPI1 Fleet asset'!$B28&amp;"IN")*$C$3)),0)</f>
        <v>0</v>
      </c>
      <c r="T28" s="24"/>
      <c r="U28" s="26">
        <f>IFERROR((T28/(SUMIFS('KPI0 Assets reporting'!P:P,'KPI0 Assets reporting'!$B:$B,'KPI1 Fleet asset'!$B28&amp;"IN")*$C$3)),0)</f>
        <v>0</v>
      </c>
      <c r="V28" s="24"/>
      <c r="W28" s="26">
        <f>IFERROR((V28/(SUMIFS('KPI0 Assets reporting'!Q:Q,'KPI0 Assets reporting'!$B:$B,'KPI1 Fleet asset'!$B28&amp;"IN")*$C$3)),0)</f>
        <v>0</v>
      </c>
      <c r="X28" s="24"/>
      <c r="Y28" s="26">
        <f>IFERROR((X28/(SUMIFS('KPI0 Assets reporting'!R:R,'KPI0 Assets reporting'!$B:$B,'KPI1 Fleet asset'!$B28&amp;"IN")*$C$3)),0)</f>
        <v>0</v>
      </c>
      <c r="Z28" s="24"/>
      <c r="AA28" s="26">
        <f>IFERROR((Z28/(SUMIFS('KPI0 Assets reporting'!S:S,'KPI0 Assets reporting'!$B:$B,'KPI1 Fleet asset'!$B28&amp;"IN")*$C$3)),0)</f>
        <v>0</v>
      </c>
      <c r="AB28" s="24"/>
      <c r="AC28" s="26">
        <f>IFERROR((AB28/(SUMIFS('KPI0 Assets reporting'!T:T,'KPI0 Assets reporting'!$B:$B,'KPI1 Fleet asset'!$B28&amp;"IN")*$C$3)),0)</f>
        <v>0</v>
      </c>
      <c r="AD28" s="24"/>
      <c r="AE28" s="26">
        <f>IFERROR((AD28/(SUMIFS('KPI0 Assets reporting'!U:U,'KPI0 Assets reporting'!$B:$B,'KPI1 Fleet asset'!$B28&amp;"IN")*$C$3)),0)</f>
        <v>0</v>
      </c>
    </row>
    <row r="29" spans="1:31" s="2" customFormat="1">
      <c r="A29" s="5" t="s">
        <v>20</v>
      </c>
      <c r="B29" s="2" t="s">
        <v>66</v>
      </c>
      <c r="C29" s="21">
        <v>5</v>
      </c>
      <c r="D29" s="24">
        <f>SUMIF('KPI0 Assets reporting'!D:D,'KPI1 Fleet asset'!B29,'KPI0 Assets reporting'!I:I)*C29</f>
        <v>165</v>
      </c>
      <c r="E29" s="26">
        <f>IFERROR((D29/
(SUMIF('KPI0 Assets reporting'!D:D,'KPI1 Fleet asset'!B29,'KPI0 Assets reporting'!I:I)
*$C29)),0)</f>
        <v>1</v>
      </c>
      <c r="F29" s="24">
        <v>0</v>
      </c>
      <c r="G29" s="26">
        <f>IFERROR((F29/(SUMIFS('KPI0 Assets reporting'!I:I,'KPI0 Assets reporting'!$B:$B,'KPI1 Fleet asset'!$B29&amp;"IN")*$C$3)),0)</f>
        <v>0</v>
      </c>
      <c r="H29" s="24">
        <v>0</v>
      </c>
      <c r="I29" s="26">
        <f>IFERROR((H29/(SUMIFS('KPI0 Assets reporting'!J:J,'KPI0 Assets reporting'!$B:$B,'KPI1 Fleet asset'!$B29&amp;"IN")*$C$3)),0)</f>
        <v>0</v>
      </c>
      <c r="J29" s="24">
        <v>0</v>
      </c>
      <c r="K29" s="26">
        <f>IFERROR((J29/(SUMIFS('KPI0 Assets reporting'!K:K,'KPI0 Assets reporting'!$B:$B,'KPI1 Fleet asset'!$B29&amp;"IN")*$C$3)),0)</f>
        <v>0</v>
      </c>
      <c r="L29" s="24">
        <v>0</v>
      </c>
      <c r="M29" s="26">
        <f>IFERROR((L29/(SUMIFS('KPI0 Assets reporting'!L:L,'KPI0 Assets reporting'!$B:$B,'KPI1 Fleet asset'!$B29&amp;"IN")*$C$3)),0)</f>
        <v>0</v>
      </c>
      <c r="N29" s="24"/>
      <c r="O29" s="26">
        <f>IFERROR((N29/(SUMIFS('KPI0 Assets reporting'!M:M,'KPI0 Assets reporting'!$B:$B,'KPI1 Fleet asset'!$B29&amp;"IN")*$C$3)),0)</f>
        <v>0</v>
      </c>
      <c r="P29" s="24"/>
      <c r="Q29" s="26">
        <f>IFERROR((P29/(SUMIFS('KPI0 Assets reporting'!N:N,'KPI0 Assets reporting'!$B:$B,'KPI1 Fleet asset'!$B29&amp;"IN")*$C$3)),0)</f>
        <v>0</v>
      </c>
      <c r="R29" s="24"/>
      <c r="S29" s="26">
        <f>IFERROR((R29/(SUMIFS('KPI0 Assets reporting'!O:O,'KPI0 Assets reporting'!$B:$B,'KPI1 Fleet asset'!$B29&amp;"IN")*$C$3)),0)</f>
        <v>0</v>
      </c>
      <c r="T29" s="24"/>
      <c r="U29" s="26">
        <f>IFERROR((T29/(SUMIFS('KPI0 Assets reporting'!P:P,'KPI0 Assets reporting'!$B:$B,'KPI1 Fleet asset'!$B29&amp;"IN")*$C$3)),0)</f>
        <v>0</v>
      </c>
      <c r="V29" s="24"/>
      <c r="W29" s="26">
        <f>IFERROR((V29/(SUMIFS('KPI0 Assets reporting'!Q:Q,'KPI0 Assets reporting'!$B:$B,'KPI1 Fleet asset'!$B29&amp;"IN")*$C$3)),0)</f>
        <v>0</v>
      </c>
      <c r="X29" s="24"/>
      <c r="Y29" s="26">
        <f>IFERROR((X29/(SUMIFS('KPI0 Assets reporting'!R:R,'KPI0 Assets reporting'!$B:$B,'KPI1 Fleet asset'!$B29&amp;"IN")*$C$3)),0)</f>
        <v>0</v>
      </c>
      <c r="Z29" s="24"/>
      <c r="AA29" s="26">
        <f>IFERROR((Z29/(SUMIFS('KPI0 Assets reporting'!S:S,'KPI0 Assets reporting'!$B:$B,'KPI1 Fleet asset'!$B29&amp;"IN")*$C$3)),0)</f>
        <v>0</v>
      </c>
      <c r="AB29" s="24"/>
      <c r="AC29" s="26">
        <f>IFERROR((AB29/(SUMIFS('KPI0 Assets reporting'!T:T,'KPI0 Assets reporting'!$B:$B,'KPI1 Fleet asset'!$B29&amp;"IN")*$C$3)),0)</f>
        <v>0</v>
      </c>
      <c r="AD29" s="24"/>
      <c r="AE29" s="26">
        <f>IFERROR((AD29/(SUMIFS('KPI0 Assets reporting'!U:U,'KPI0 Assets reporting'!$B:$B,'KPI1 Fleet asset'!$B29&amp;"IN")*$C$3)),0)</f>
        <v>0</v>
      </c>
    </row>
    <row r="30" spans="1:31" s="2" customFormat="1">
      <c r="A30" s="5" t="s">
        <v>18</v>
      </c>
      <c r="B30" s="2" t="s">
        <v>39</v>
      </c>
      <c r="C30" s="21">
        <v>5</v>
      </c>
      <c r="D30" s="24">
        <f>SUMIF('KPI0 Assets reporting'!D:D,'KPI1 Fleet asset'!B30,'KPI0 Assets reporting'!I:I)*C30</f>
        <v>165</v>
      </c>
      <c r="E30" s="26">
        <f>IFERROR((D30/
(SUMIF('KPI0 Assets reporting'!D:D,'KPI1 Fleet asset'!B30,'KPI0 Assets reporting'!I:I)
*$C30)),0)</f>
        <v>1</v>
      </c>
      <c r="F30" s="24">
        <v>0</v>
      </c>
      <c r="G30" s="26">
        <f>IFERROR((F30/(SUMIFS('KPI0 Assets reporting'!I:I,'KPI0 Assets reporting'!$B:$B,'KPI1 Fleet asset'!$B30&amp;"IN")*$C$3)),0)</f>
        <v>0</v>
      </c>
      <c r="H30" s="24">
        <v>0</v>
      </c>
      <c r="I30" s="26">
        <f>IFERROR((H30/(SUMIFS('KPI0 Assets reporting'!J:J,'KPI0 Assets reporting'!$B:$B,'KPI1 Fleet asset'!$B30&amp;"IN")*$C$3)),0)</f>
        <v>0</v>
      </c>
      <c r="J30" s="24">
        <v>0</v>
      </c>
      <c r="K30" s="26">
        <f>IFERROR((J30/(SUMIFS('KPI0 Assets reporting'!K:K,'KPI0 Assets reporting'!$B:$B,'KPI1 Fleet asset'!$B30&amp;"IN")*$C$3)),0)</f>
        <v>0</v>
      </c>
      <c r="L30" s="24">
        <v>0</v>
      </c>
      <c r="M30" s="26">
        <f>IFERROR((L30/(SUMIFS('KPI0 Assets reporting'!L:L,'KPI0 Assets reporting'!$B:$B,'KPI1 Fleet asset'!$B30&amp;"IN")*$C$3)),0)</f>
        <v>0</v>
      </c>
      <c r="N30" s="24"/>
      <c r="O30" s="26">
        <f>IFERROR((N30/(SUMIFS('KPI0 Assets reporting'!M:M,'KPI0 Assets reporting'!$B:$B,'KPI1 Fleet asset'!$B30&amp;"IN")*$C$3)),0)</f>
        <v>0</v>
      </c>
      <c r="P30" s="24"/>
      <c r="Q30" s="26">
        <f>IFERROR((P30/(SUMIFS('KPI0 Assets reporting'!N:N,'KPI0 Assets reporting'!$B:$B,'KPI1 Fleet asset'!$B30&amp;"IN")*$C$3)),0)</f>
        <v>0</v>
      </c>
      <c r="R30" s="24"/>
      <c r="S30" s="26">
        <f>IFERROR((R30/(SUMIFS('KPI0 Assets reporting'!O:O,'KPI0 Assets reporting'!$B:$B,'KPI1 Fleet asset'!$B30&amp;"IN")*$C$3)),0)</f>
        <v>0</v>
      </c>
      <c r="T30" s="24"/>
      <c r="U30" s="26">
        <f>IFERROR((T30/(SUMIFS('KPI0 Assets reporting'!P:P,'KPI0 Assets reporting'!$B:$B,'KPI1 Fleet asset'!$B30&amp;"IN")*$C$3)),0)</f>
        <v>0</v>
      </c>
      <c r="V30" s="24"/>
      <c r="W30" s="26">
        <f>IFERROR((V30/(SUMIFS('KPI0 Assets reporting'!Q:Q,'KPI0 Assets reporting'!$B:$B,'KPI1 Fleet asset'!$B30&amp;"IN")*$C$3)),0)</f>
        <v>0</v>
      </c>
      <c r="X30" s="24"/>
      <c r="Y30" s="26">
        <f>IFERROR((X30/(SUMIFS('KPI0 Assets reporting'!R:R,'KPI0 Assets reporting'!$B:$B,'KPI1 Fleet asset'!$B30&amp;"IN")*$C$3)),0)</f>
        <v>0</v>
      </c>
      <c r="Z30" s="24"/>
      <c r="AA30" s="26">
        <f>IFERROR((Z30/(SUMIFS('KPI0 Assets reporting'!S:S,'KPI0 Assets reporting'!$B:$B,'KPI1 Fleet asset'!$B30&amp;"IN")*$C$3)),0)</f>
        <v>0</v>
      </c>
      <c r="AB30" s="24"/>
      <c r="AC30" s="26">
        <f>IFERROR((AB30/(SUMIFS('KPI0 Assets reporting'!T:T,'KPI0 Assets reporting'!$B:$B,'KPI1 Fleet asset'!$B30&amp;"IN")*$C$3)),0)</f>
        <v>0</v>
      </c>
      <c r="AD30" s="24"/>
      <c r="AE30" s="26">
        <f>IFERROR((AD30/(SUMIFS('KPI0 Assets reporting'!U:U,'KPI0 Assets reporting'!$B:$B,'KPI1 Fleet asset'!$B30&amp;"IN")*$C$3)),0)</f>
        <v>0</v>
      </c>
    </row>
    <row r="31" spans="1:31" s="2" customFormat="1">
      <c r="A31" s="5" t="s">
        <v>20</v>
      </c>
      <c r="B31" s="2" t="s">
        <v>67</v>
      </c>
      <c r="C31" s="21">
        <v>5</v>
      </c>
      <c r="D31" s="24">
        <f>SUMIF('KPI0 Assets reporting'!D:D,'KPI1 Fleet asset'!B31,'KPI0 Assets reporting'!I:I)*C31</f>
        <v>1770</v>
      </c>
      <c r="E31" s="26">
        <f>IFERROR((D31/
(SUMIF('KPI0 Assets reporting'!D:D,'KPI1 Fleet asset'!B31,'KPI0 Assets reporting'!I:I)
*$C31)),0)</f>
        <v>1</v>
      </c>
      <c r="F31" s="24">
        <v>15</v>
      </c>
      <c r="G31" s="26">
        <f>IFERROR((F31/(SUMIFS('KPI0 Assets reporting'!I:I,'KPI0 Assets reporting'!$B:$B,'KPI1 Fleet asset'!$B31&amp;"IN")*$C$3)),0)</f>
        <v>6.9767441860465115E-2</v>
      </c>
      <c r="H31" s="24">
        <v>15</v>
      </c>
      <c r="I31" s="26">
        <f>IFERROR((H31/(SUMIFS('KPI0 Assets reporting'!J:J,'KPI0 Assets reporting'!$B:$B,'KPI1 Fleet asset'!$B31&amp;"IN")*$C$3)),0)</f>
        <v>7.1428571428571425E-2</v>
      </c>
      <c r="J31" s="24">
        <v>15</v>
      </c>
      <c r="K31" s="26">
        <f>IFERROR((J31/(SUMIFS('KPI0 Assets reporting'!K:K,'KPI0 Assets reporting'!$B:$B,'KPI1 Fleet asset'!$B31&amp;"IN")*$C$3)),0)</f>
        <v>7.1428571428571425E-2</v>
      </c>
      <c r="L31" s="24">
        <v>10</v>
      </c>
      <c r="M31" s="26">
        <f>IFERROR((L31/(SUMIFS('KPI0 Assets reporting'!L:L,'KPI0 Assets reporting'!$B:$B,'KPI1 Fleet asset'!$B31&amp;"IN")*$C$3)),0)</f>
        <v>4.7619047619047616E-2</v>
      </c>
      <c r="N31" s="24"/>
      <c r="O31" s="26">
        <f>IFERROR((N31/(SUMIFS('KPI0 Assets reporting'!M:M,'KPI0 Assets reporting'!$B:$B,'KPI1 Fleet asset'!$B31&amp;"IN")*$C$3)),0)</f>
        <v>0</v>
      </c>
      <c r="P31" s="24"/>
      <c r="Q31" s="26">
        <f>IFERROR((P31/(SUMIFS('KPI0 Assets reporting'!N:N,'KPI0 Assets reporting'!$B:$B,'KPI1 Fleet asset'!$B31&amp;"IN")*$C$3)),0)</f>
        <v>0</v>
      </c>
      <c r="R31" s="24"/>
      <c r="S31" s="26">
        <f>IFERROR((R31/(SUMIFS('KPI0 Assets reporting'!O:O,'KPI0 Assets reporting'!$B:$B,'KPI1 Fleet asset'!$B31&amp;"IN")*$C$3)),0)</f>
        <v>0</v>
      </c>
      <c r="T31" s="24"/>
      <c r="U31" s="26">
        <f>IFERROR((T31/(SUMIFS('KPI0 Assets reporting'!P:P,'KPI0 Assets reporting'!$B:$B,'KPI1 Fleet asset'!$B31&amp;"IN")*$C$3)),0)</f>
        <v>0</v>
      </c>
      <c r="V31" s="24"/>
      <c r="W31" s="26">
        <f>IFERROR((V31/(SUMIFS('KPI0 Assets reporting'!Q:Q,'KPI0 Assets reporting'!$B:$B,'KPI1 Fleet asset'!$B31&amp;"IN")*$C$3)),0)</f>
        <v>0</v>
      </c>
      <c r="X31" s="24"/>
      <c r="Y31" s="26">
        <f>IFERROR((X31/(SUMIFS('KPI0 Assets reporting'!R:R,'KPI0 Assets reporting'!$B:$B,'KPI1 Fleet asset'!$B31&amp;"IN")*$C$3)),0)</f>
        <v>0</v>
      </c>
      <c r="Z31" s="24"/>
      <c r="AA31" s="26">
        <f>IFERROR((Z31/(SUMIFS('KPI0 Assets reporting'!S:S,'KPI0 Assets reporting'!$B:$B,'KPI1 Fleet asset'!$B31&amp;"IN")*$C$3)),0)</f>
        <v>0</v>
      </c>
      <c r="AB31" s="24"/>
      <c r="AC31" s="26">
        <f>IFERROR((AB31/(SUMIFS('KPI0 Assets reporting'!T:T,'KPI0 Assets reporting'!$B:$B,'KPI1 Fleet asset'!$B31&amp;"IN")*$C$3)),0)</f>
        <v>0</v>
      </c>
      <c r="AD31" s="24"/>
      <c r="AE31" s="26">
        <f>IFERROR((AD31/(SUMIFS('KPI0 Assets reporting'!U:U,'KPI0 Assets reporting'!$B:$B,'KPI1 Fleet asset'!$B31&amp;"IN")*$C$3)),0)</f>
        <v>0</v>
      </c>
    </row>
    <row r="32" spans="1:31" s="2" customFormat="1">
      <c r="A32" s="5" t="s">
        <v>18</v>
      </c>
      <c r="B32" s="2" t="s">
        <v>40</v>
      </c>
      <c r="C32" s="21">
        <v>5</v>
      </c>
      <c r="D32" s="24">
        <f>SUMIF('KPI0 Assets reporting'!D:D,'KPI1 Fleet asset'!B32,'KPI0 Assets reporting'!I:I)*C32</f>
        <v>245</v>
      </c>
      <c r="E32" s="26">
        <f>IFERROR((D32/
(SUMIF('KPI0 Assets reporting'!D:D,'KPI1 Fleet asset'!B32,'KPI0 Assets reporting'!I:I)
*$C32)),0)</f>
        <v>1</v>
      </c>
      <c r="F32" s="24">
        <v>0</v>
      </c>
      <c r="G32" s="26">
        <f>IFERROR((F32/(SUMIFS('KPI0 Assets reporting'!I:I,'KPI0 Assets reporting'!$B:$B,'KPI1 Fleet asset'!$B32&amp;"IN")*$C$3)),0)</f>
        <v>0</v>
      </c>
      <c r="H32" s="24">
        <v>0</v>
      </c>
      <c r="I32" s="26">
        <f>IFERROR((H32/(SUMIFS('KPI0 Assets reporting'!J:J,'KPI0 Assets reporting'!$B:$B,'KPI1 Fleet asset'!$B32&amp;"IN")*$C$3)),0)</f>
        <v>0</v>
      </c>
      <c r="J32" s="24">
        <v>0</v>
      </c>
      <c r="K32" s="26">
        <f>IFERROR((J32/(SUMIFS('KPI0 Assets reporting'!K:K,'KPI0 Assets reporting'!$B:$B,'KPI1 Fleet asset'!$B32&amp;"IN")*$C$3)),0)</f>
        <v>0</v>
      </c>
      <c r="L32" s="24">
        <v>0</v>
      </c>
      <c r="M32" s="26">
        <f>IFERROR((L32/(SUMIFS('KPI0 Assets reporting'!L:L,'KPI0 Assets reporting'!$B:$B,'KPI1 Fleet asset'!$B32&amp;"IN")*$C$3)),0)</f>
        <v>0</v>
      </c>
      <c r="N32" s="24"/>
      <c r="O32" s="26">
        <f>IFERROR((N32/(SUMIFS('KPI0 Assets reporting'!M:M,'KPI0 Assets reporting'!$B:$B,'KPI1 Fleet asset'!$B32&amp;"IN")*$C$3)),0)</f>
        <v>0</v>
      </c>
      <c r="P32" s="24"/>
      <c r="Q32" s="26">
        <f>IFERROR((P32/(SUMIFS('KPI0 Assets reporting'!N:N,'KPI0 Assets reporting'!$B:$B,'KPI1 Fleet asset'!$B32&amp;"IN")*$C$3)),0)</f>
        <v>0</v>
      </c>
      <c r="R32" s="24"/>
      <c r="S32" s="26">
        <f>IFERROR((R32/(SUMIFS('KPI0 Assets reporting'!O:O,'KPI0 Assets reporting'!$B:$B,'KPI1 Fleet asset'!$B32&amp;"IN")*$C$3)),0)</f>
        <v>0</v>
      </c>
      <c r="T32" s="24"/>
      <c r="U32" s="26">
        <f>IFERROR((T32/(SUMIFS('KPI0 Assets reporting'!P:P,'KPI0 Assets reporting'!$B:$B,'KPI1 Fleet asset'!$B32&amp;"IN")*$C$3)),0)</f>
        <v>0</v>
      </c>
      <c r="V32" s="24"/>
      <c r="W32" s="26">
        <f>IFERROR((V32/(SUMIFS('KPI0 Assets reporting'!Q:Q,'KPI0 Assets reporting'!$B:$B,'KPI1 Fleet asset'!$B32&amp;"IN")*$C$3)),0)</f>
        <v>0</v>
      </c>
      <c r="X32" s="24"/>
      <c r="Y32" s="26">
        <f>IFERROR((X32/(SUMIFS('KPI0 Assets reporting'!R:R,'KPI0 Assets reporting'!$B:$B,'KPI1 Fleet asset'!$B32&amp;"IN")*$C$3)),0)</f>
        <v>0</v>
      </c>
      <c r="Z32" s="24"/>
      <c r="AA32" s="26">
        <f>IFERROR((Z32/(SUMIFS('KPI0 Assets reporting'!S:S,'KPI0 Assets reporting'!$B:$B,'KPI1 Fleet asset'!$B32&amp;"IN")*$C$3)),0)</f>
        <v>0</v>
      </c>
      <c r="AB32" s="24"/>
      <c r="AC32" s="26">
        <f>IFERROR((AB32/(SUMIFS('KPI0 Assets reporting'!T:T,'KPI0 Assets reporting'!$B:$B,'KPI1 Fleet asset'!$B32&amp;"IN")*$C$3)),0)</f>
        <v>0</v>
      </c>
      <c r="AD32" s="24"/>
      <c r="AE32" s="26">
        <f>IFERROR((AD32/(SUMIFS('KPI0 Assets reporting'!U:U,'KPI0 Assets reporting'!$B:$B,'KPI1 Fleet asset'!$B32&amp;"IN")*$C$3)),0)</f>
        <v>0</v>
      </c>
    </row>
    <row r="33" spans="1:31" s="2" customFormat="1">
      <c r="A33" s="5" t="s">
        <v>17</v>
      </c>
      <c r="B33" s="2" t="s">
        <v>28</v>
      </c>
      <c r="C33" s="21">
        <v>5</v>
      </c>
      <c r="D33" s="24">
        <f>SUMIF('KPI0 Assets reporting'!D:D,'KPI1 Fleet asset'!B33,'KPI0 Assets reporting'!I:I)*C33</f>
        <v>350</v>
      </c>
      <c r="E33" s="26">
        <f>IFERROR((D33/
(SUMIF('KPI0 Assets reporting'!D:D,'KPI1 Fleet asset'!B33,'KPI0 Assets reporting'!I:I)
*$C33)),0)</f>
        <v>1</v>
      </c>
      <c r="F33" s="24">
        <v>0</v>
      </c>
      <c r="G33" s="26">
        <f>IFERROR((F33/(SUMIFS('KPI0 Assets reporting'!I:I,'KPI0 Assets reporting'!$B:$B,'KPI1 Fleet asset'!$B33&amp;"IN")*$C$3)),0)</f>
        <v>0</v>
      </c>
      <c r="H33" s="24">
        <v>0</v>
      </c>
      <c r="I33" s="26">
        <f>IFERROR((H33/(SUMIFS('KPI0 Assets reporting'!J:J,'KPI0 Assets reporting'!$B:$B,'KPI1 Fleet asset'!$B33&amp;"IN")*$C$3)),0)</f>
        <v>0</v>
      </c>
      <c r="J33" s="24">
        <v>0</v>
      </c>
      <c r="K33" s="26">
        <f>IFERROR((J33/(SUMIFS('KPI0 Assets reporting'!K:K,'KPI0 Assets reporting'!$B:$B,'KPI1 Fleet asset'!$B33&amp;"IN")*$C$3)),0)</f>
        <v>0</v>
      </c>
      <c r="L33" s="24">
        <v>0</v>
      </c>
      <c r="M33" s="26">
        <f>IFERROR((L33/(SUMIFS('KPI0 Assets reporting'!L:L,'KPI0 Assets reporting'!$B:$B,'KPI1 Fleet asset'!$B33&amp;"IN")*$C$3)),0)</f>
        <v>0</v>
      </c>
      <c r="N33" s="24"/>
      <c r="O33" s="26">
        <f>IFERROR((N33/(SUMIFS('KPI0 Assets reporting'!M:M,'KPI0 Assets reporting'!$B:$B,'KPI1 Fleet asset'!$B33&amp;"IN")*$C$3)),0)</f>
        <v>0</v>
      </c>
      <c r="P33" s="24"/>
      <c r="Q33" s="26">
        <f>IFERROR((P33/(SUMIFS('KPI0 Assets reporting'!N:N,'KPI0 Assets reporting'!$B:$B,'KPI1 Fleet asset'!$B33&amp;"IN")*$C$3)),0)</f>
        <v>0</v>
      </c>
      <c r="R33" s="24"/>
      <c r="S33" s="26">
        <f>IFERROR((R33/(SUMIFS('KPI0 Assets reporting'!O:O,'KPI0 Assets reporting'!$B:$B,'KPI1 Fleet asset'!$B33&amp;"IN")*$C$3)),0)</f>
        <v>0</v>
      </c>
      <c r="T33" s="24"/>
      <c r="U33" s="26">
        <f>IFERROR((T33/(SUMIFS('KPI0 Assets reporting'!P:P,'KPI0 Assets reporting'!$B:$B,'KPI1 Fleet asset'!$B33&amp;"IN")*$C$3)),0)</f>
        <v>0</v>
      </c>
      <c r="V33" s="24"/>
      <c r="W33" s="26">
        <f>IFERROR((V33/(SUMIFS('KPI0 Assets reporting'!Q:Q,'KPI0 Assets reporting'!$B:$B,'KPI1 Fleet asset'!$B33&amp;"IN")*$C$3)),0)</f>
        <v>0</v>
      </c>
      <c r="X33" s="24"/>
      <c r="Y33" s="26">
        <f>IFERROR((X33/(SUMIFS('KPI0 Assets reporting'!R:R,'KPI0 Assets reporting'!$B:$B,'KPI1 Fleet asset'!$B33&amp;"IN")*$C$3)),0)</f>
        <v>0</v>
      </c>
      <c r="Z33" s="24"/>
      <c r="AA33" s="26">
        <f>IFERROR((Z33/(SUMIFS('KPI0 Assets reporting'!S:S,'KPI0 Assets reporting'!$B:$B,'KPI1 Fleet asset'!$B33&amp;"IN")*$C$3)),0)</f>
        <v>0</v>
      </c>
      <c r="AB33" s="24"/>
      <c r="AC33" s="26">
        <f>IFERROR((AB33/(SUMIFS('KPI0 Assets reporting'!T:T,'KPI0 Assets reporting'!$B:$B,'KPI1 Fleet asset'!$B33&amp;"IN")*$C$3)),0)</f>
        <v>0</v>
      </c>
      <c r="AD33" s="24"/>
      <c r="AE33" s="26">
        <f>IFERROR((AD33/(SUMIFS('KPI0 Assets reporting'!U:U,'KPI0 Assets reporting'!$B:$B,'KPI1 Fleet asset'!$B33&amp;"IN")*$C$3)),0)</f>
        <v>0</v>
      </c>
    </row>
    <row r="34" spans="1:31" s="2" customFormat="1">
      <c r="A34" s="5" t="s">
        <v>17</v>
      </c>
      <c r="B34" s="2" t="s">
        <v>29</v>
      </c>
      <c r="C34" s="21">
        <v>5</v>
      </c>
      <c r="D34" s="24">
        <f>SUMIF('KPI0 Assets reporting'!D:D,'KPI1 Fleet asset'!B34,'KPI0 Assets reporting'!I:I)*C34</f>
        <v>380</v>
      </c>
      <c r="E34" s="26">
        <f>IFERROR((D34/
(SUMIF('KPI0 Assets reporting'!D:D,'KPI1 Fleet asset'!B34,'KPI0 Assets reporting'!I:I)
*$C34)),0)</f>
        <v>1</v>
      </c>
      <c r="F34" s="24">
        <v>0</v>
      </c>
      <c r="G34" s="26">
        <f>IFERROR((F34/(SUMIFS('KPI0 Assets reporting'!I:I,'KPI0 Assets reporting'!$B:$B,'KPI1 Fleet asset'!$B34&amp;"IN")*$C$3)),0)</f>
        <v>0</v>
      </c>
      <c r="H34" s="24">
        <v>0</v>
      </c>
      <c r="I34" s="26">
        <f>IFERROR((H34/(SUMIFS('KPI0 Assets reporting'!J:J,'KPI0 Assets reporting'!$B:$B,'KPI1 Fleet asset'!$B34&amp;"IN")*$C$3)),0)</f>
        <v>0</v>
      </c>
      <c r="J34" s="24">
        <v>0</v>
      </c>
      <c r="K34" s="26">
        <f>IFERROR((J34/(SUMIFS('KPI0 Assets reporting'!K:K,'KPI0 Assets reporting'!$B:$B,'KPI1 Fleet asset'!$B34&amp;"IN")*$C$3)),0)</f>
        <v>0</v>
      </c>
      <c r="L34" s="24">
        <v>0</v>
      </c>
      <c r="M34" s="26">
        <f>IFERROR((L34/(SUMIFS('KPI0 Assets reporting'!L:L,'KPI0 Assets reporting'!$B:$B,'KPI1 Fleet asset'!$B34&amp;"IN")*$C$3)),0)</f>
        <v>0</v>
      </c>
      <c r="N34" s="24"/>
      <c r="O34" s="26">
        <f>IFERROR((N34/(SUMIFS('KPI0 Assets reporting'!M:M,'KPI0 Assets reporting'!$B:$B,'KPI1 Fleet asset'!$B34&amp;"IN")*$C$3)),0)</f>
        <v>0</v>
      </c>
      <c r="P34" s="24"/>
      <c r="Q34" s="26">
        <f>IFERROR((P34/(SUMIFS('KPI0 Assets reporting'!N:N,'KPI0 Assets reporting'!$B:$B,'KPI1 Fleet asset'!$B34&amp;"IN")*$C$3)),0)</f>
        <v>0</v>
      </c>
      <c r="R34" s="24"/>
      <c r="S34" s="26">
        <f>IFERROR((R34/(SUMIFS('KPI0 Assets reporting'!O:O,'KPI0 Assets reporting'!$B:$B,'KPI1 Fleet asset'!$B34&amp;"IN")*$C$3)),0)</f>
        <v>0</v>
      </c>
      <c r="T34" s="24"/>
      <c r="U34" s="26">
        <f>IFERROR((T34/(SUMIFS('KPI0 Assets reporting'!P:P,'KPI0 Assets reporting'!$B:$B,'KPI1 Fleet asset'!$B34&amp;"IN")*$C$3)),0)</f>
        <v>0</v>
      </c>
      <c r="V34" s="24"/>
      <c r="W34" s="26">
        <f>IFERROR((V34/(SUMIFS('KPI0 Assets reporting'!Q:Q,'KPI0 Assets reporting'!$B:$B,'KPI1 Fleet asset'!$B34&amp;"IN")*$C$3)),0)</f>
        <v>0</v>
      </c>
      <c r="X34" s="24"/>
      <c r="Y34" s="26">
        <f>IFERROR((X34/(SUMIFS('KPI0 Assets reporting'!R:R,'KPI0 Assets reporting'!$B:$B,'KPI1 Fleet asset'!$B34&amp;"IN")*$C$3)),0)</f>
        <v>0</v>
      </c>
      <c r="Z34" s="24"/>
      <c r="AA34" s="26">
        <f>IFERROR((Z34/(SUMIFS('KPI0 Assets reporting'!S:S,'KPI0 Assets reporting'!$B:$B,'KPI1 Fleet asset'!$B34&amp;"IN")*$C$3)),0)</f>
        <v>0</v>
      </c>
      <c r="AB34" s="24"/>
      <c r="AC34" s="26">
        <f>IFERROR((AB34/(SUMIFS('KPI0 Assets reporting'!T:T,'KPI0 Assets reporting'!$B:$B,'KPI1 Fleet asset'!$B34&amp;"IN")*$C$3)),0)</f>
        <v>0</v>
      </c>
      <c r="AD34" s="24"/>
      <c r="AE34" s="26">
        <f>IFERROR((AD34/(SUMIFS('KPI0 Assets reporting'!U:U,'KPI0 Assets reporting'!$B:$B,'KPI1 Fleet asset'!$B34&amp;"IN")*$C$3)),0)</f>
        <v>0</v>
      </c>
    </row>
    <row r="35" spans="1:31" s="2" customFormat="1">
      <c r="A35" s="5" t="s">
        <v>19</v>
      </c>
      <c r="B35" s="2" t="s">
        <v>56</v>
      </c>
      <c r="C35" s="21">
        <v>5</v>
      </c>
      <c r="D35" s="24">
        <f>SUMIF('KPI0 Assets reporting'!D:D,'KPI1 Fleet asset'!B35,'KPI0 Assets reporting'!I:I)*C35</f>
        <v>275</v>
      </c>
      <c r="E35" s="26">
        <f>IFERROR((D35/
(SUMIF('KPI0 Assets reporting'!D:D,'KPI1 Fleet asset'!B35,'KPI0 Assets reporting'!I:I)
*$C35)),0)</f>
        <v>1</v>
      </c>
      <c r="F35" s="24">
        <v>0</v>
      </c>
      <c r="G35" s="26">
        <f>IFERROR((F35/(SUMIFS('KPI0 Assets reporting'!I:I,'KPI0 Assets reporting'!$B:$B,'KPI1 Fleet asset'!$B35&amp;"IN")*$C$3)),0)</f>
        <v>0</v>
      </c>
      <c r="H35" s="24">
        <v>0</v>
      </c>
      <c r="I35" s="26">
        <f>IFERROR((H35/(SUMIFS('KPI0 Assets reporting'!J:J,'KPI0 Assets reporting'!$B:$B,'KPI1 Fleet asset'!$B35&amp;"IN")*$C$3)),0)</f>
        <v>0</v>
      </c>
      <c r="J35" s="24">
        <v>0</v>
      </c>
      <c r="K35" s="26">
        <f>IFERROR((J35/(SUMIFS('KPI0 Assets reporting'!K:K,'KPI0 Assets reporting'!$B:$B,'KPI1 Fleet asset'!$B35&amp;"IN")*$C$3)),0)</f>
        <v>0</v>
      </c>
      <c r="L35" s="24">
        <v>0</v>
      </c>
      <c r="M35" s="26">
        <f>IFERROR((L35/(SUMIFS('KPI0 Assets reporting'!L:L,'KPI0 Assets reporting'!$B:$B,'KPI1 Fleet asset'!$B35&amp;"IN")*$C$3)),0)</f>
        <v>0</v>
      </c>
      <c r="N35" s="24"/>
      <c r="O35" s="26">
        <f>IFERROR((N35/(SUMIFS('KPI0 Assets reporting'!M:M,'KPI0 Assets reporting'!$B:$B,'KPI1 Fleet asset'!$B35&amp;"IN")*$C$3)),0)</f>
        <v>0</v>
      </c>
      <c r="P35" s="24"/>
      <c r="Q35" s="26">
        <f>IFERROR((P35/(SUMIFS('KPI0 Assets reporting'!N:N,'KPI0 Assets reporting'!$B:$B,'KPI1 Fleet asset'!$B35&amp;"IN")*$C$3)),0)</f>
        <v>0</v>
      </c>
      <c r="R35" s="24"/>
      <c r="S35" s="26">
        <f>IFERROR((R35/(SUMIFS('KPI0 Assets reporting'!O:O,'KPI0 Assets reporting'!$B:$B,'KPI1 Fleet asset'!$B35&amp;"IN")*$C$3)),0)</f>
        <v>0</v>
      </c>
      <c r="T35" s="24"/>
      <c r="U35" s="26">
        <f>IFERROR((T35/(SUMIFS('KPI0 Assets reporting'!P:P,'KPI0 Assets reporting'!$B:$B,'KPI1 Fleet asset'!$B35&amp;"IN")*$C$3)),0)</f>
        <v>0</v>
      </c>
      <c r="V35" s="24"/>
      <c r="W35" s="26">
        <f>IFERROR((V35/(SUMIFS('KPI0 Assets reporting'!Q:Q,'KPI0 Assets reporting'!$B:$B,'KPI1 Fleet asset'!$B35&amp;"IN")*$C$3)),0)</f>
        <v>0</v>
      </c>
      <c r="X35" s="24"/>
      <c r="Y35" s="26">
        <f>IFERROR((X35/(SUMIFS('KPI0 Assets reporting'!R:R,'KPI0 Assets reporting'!$B:$B,'KPI1 Fleet asset'!$B35&amp;"IN")*$C$3)),0)</f>
        <v>0</v>
      </c>
      <c r="Z35" s="24"/>
      <c r="AA35" s="26">
        <f>IFERROR((Z35/(SUMIFS('KPI0 Assets reporting'!S:S,'KPI0 Assets reporting'!$B:$B,'KPI1 Fleet asset'!$B35&amp;"IN")*$C$3)),0)</f>
        <v>0</v>
      </c>
      <c r="AB35" s="24"/>
      <c r="AC35" s="26">
        <f>IFERROR((AB35/(SUMIFS('KPI0 Assets reporting'!T:T,'KPI0 Assets reporting'!$B:$B,'KPI1 Fleet asset'!$B35&amp;"IN")*$C$3)),0)</f>
        <v>0</v>
      </c>
      <c r="AD35" s="24"/>
      <c r="AE35" s="26">
        <f>IFERROR((AD35/(SUMIFS('KPI0 Assets reporting'!U:U,'KPI0 Assets reporting'!$B:$B,'KPI1 Fleet asset'!$B35&amp;"IN")*$C$3)),0)</f>
        <v>0</v>
      </c>
    </row>
    <row r="36" spans="1:31" s="2" customFormat="1">
      <c r="A36" s="5" t="s">
        <v>20</v>
      </c>
      <c r="B36" s="2" t="s">
        <v>68</v>
      </c>
      <c r="C36" s="21">
        <v>5</v>
      </c>
      <c r="D36" s="24">
        <f>SUMIF('KPI0 Assets reporting'!D:D,'KPI1 Fleet asset'!B36,'KPI0 Assets reporting'!I:I)*C36</f>
        <v>160</v>
      </c>
      <c r="E36" s="26">
        <f>IFERROR((D36/
(SUMIF('KPI0 Assets reporting'!D:D,'KPI1 Fleet asset'!B36,'KPI0 Assets reporting'!I:I)
*$C36)),0)</f>
        <v>1</v>
      </c>
      <c r="F36" s="24">
        <v>0</v>
      </c>
      <c r="G36" s="26">
        <f>IFERROR((F36/(SUMIFS('KPI0 Assets reporting'!I:I,'KPI0 Assets reporting'!$B:$B,'KPI1 Fleet asset'!$B36&amp;"IN")*$C$3)),0)</f>
        <v>0</v>
      </c>
      <c r="H36" s="24">
        <v>0</v>
      </c>
      <c r="I36" s="26">
        <f>IFERROR((H36/(SUMIFS('KPI0 Assets reporting'!J:J,'KPI0 Assets reporting'!$B:$B,'KPI1 Fleet asset'!$B36&amp;"IN")*$C$3)),0)</f>
        <v>0</v>
      </c>
      <c r="J36" s="24">
        <v>0</v>
      </c>
      <c r="K36" s="26">
        <f>IFERROR((J36/(SUMIFS('KPI0 Assets reporting'!K:K,'KPI0 Assets reporting'!$B:$B,'KPI1 Fleet asset'!$B36&amp;"IN")*$C$3)),0)</f>
        <v>0</v>
      </c>
      <c r="L36" s="24">
        <v>0</v>
      </c>
      <c r="M36" s="26">
        <f>IFERROR((L36/(SUMIFS('KPI0 Assets reporting'!L:L,'KPI0 Assets reporting'!$B:$B,'KPI1 Fleet asset'!$B36&amp;"IN")*$C$3)),0)</f>
        <v>0</v>
      </c>
      <c r="N36" s="24"/>
      <c r="O36" s="26">
        <f>IFERROR((N36/(SUMIFS('KPI0 Assets reporting'!M:M,'KPI0 Assets reporting'!$B:$B,'KPI1 Fleet asset'!$B36&amp;"IN")*$C$3)),0)</f>
        <v>0</v>
      </c>
      <c r="P36" s="24"/>
      <c r="Q36" s="26">
        <f>IFERROR((P36/(SUMIFS('KPI0 Assets reporting'!N:N,'KPI0 Assets reporting'!$B:$B,'KPI1 Fleet asset'!$B36&amp;"IN")*$C$3)),0)</f>
        <v>0</v>
      </c>
      <c r="R36" s="24"/>
      <c r="S36" s="26">
        <f>IFERROR((R36/(SUMIFS('KPI0 Assets reporting'!O:O,'KPI0 Assets reporting'!$B:$B,'KPI1 Fleet asset'!$B36&amp;"IN")*$C$3)),0)</f>
        <v>0</v>
      </c>
      <c r="T36" s="24"/>
      <c r="U36" s="26">
        <f>IFERROR((T36/(SUMIFS('KPI0 Assets reporting'!P:P,'KPI0 Assets reporting'!$B:$B,'KPI1 Fleet asset'!$B36&amp;"IN")*$C$3)),0)</f>
        <v>0</v>
      </c>
      <c r="V36" s="24"/>
      <c r="W36" s="26">
        <f>IFERROR((V36/(SUMIFS('KPI0 Assets reporting'!Q:Q,'KPI0 Assets reporting'!$B:$B,'KPI1 Fleet asset'!$B36&amp;"IN")*$C$3)),0)</f>
        <v>0</v>
      </c>
      <c r="X36" s="24"/>
      <c r="Y36" s="26">
        <f>IFERROR((X36/(SUMIFS('KPI0 Assets reporting'!R:R,'KPI0 Assets reporting'!$B:$B,'KPI1 Fleet asset'!$B36&amp;"IN")*$C$3)),0)</f>
        <v>0</v>
      </c>
      <c r="Z36" s="24"/>
      <c r="AA36" s="26">
        <f>IFERROR((Z36/(SUMIFS('KPI0 Assets reporting'!S:S,'KPI0 Assets reporting'!$B:$B,'KPI1 Fleet asset'!$B36&amp;"IN")*$C$3)),0)</f>
        <v>0</v>
      </c>
      <c r="AB36" s="24"/>
      <c r="AC36" s="26">
        <f>IFERROR((AB36/(SUMIFS('KPI0 Assets reporting'!T:T,'KPI0 Assets reporting'!$B:$B,'KPI1 Fleet asset'!$B36&amp;"IN")*$C$3)),0)</f>
        <v>0</v>
      </c>
      <c r="AD36" s="24"/>
      <c r="AE36" s="26">
        <f>IFERROR((AD36/(SUMIFS('KPI0 Assets reporting'!U:U,'KPI0 Assets reporting'!$B:$B,'KPI1 Fleet asset'!$B36&amp;"IN")*$C$3)),0)</f>
        <v>0</v>
      </c>
    </row>
    <row r="37" spans="1:31" s="2" customFormat="1">
      <c r="A37" s="5" t="s">
        <v>20</v>
      </c>
      <c r="B37" s="2" t="s">
        <v>69</v>
      </c>
      <c r="C37" s="21">
        <v>5</v>
      </c>
      <c r="D37" s="24">
        <f>SUMIF('KPI0 Assets reporting'!D:D,'KPI1 Fleet asset'!B37,'KPI0 Assets reporting'!I:I)*C37</f>
        <v>90</v>
      </c>
      <c r="E37" s="26">
        <f>IFERROR((D37/
(SUMIF('KPI0 Assets reporting'!D:D,'KPI1 Fleet asset'!B37,'KPI0 Assets reporting'!I:I)
*$C37)),0)</f>
        <v>1</v>
      </c>
      <c r="F37" s="24">
        <v>0</v>
      </c>
      <c r="G37" s="26">
        <f>IFERROR((F37/(SUMIFS('KPI0 Assets reporting'!I:I,'KPI0 Assets reporting'!$B:$B,'KPI1 Fleet asset'!$B37&amp;"IN")*$C$3)),0)</f>
        <v>0</v>
      </c>
      <c r="H37" s="24">
        <v>0</v>
      </c>
      <c r="I37" s="26">
        <f>IFERROR((H37/(SUMIFS('KPI0 Assets reporting'!J:J,'KPI0 Assets reporting'!$B:$B,'KPI1 Fleet asset'!$B37&amp;"IN")*$C$3)),0)</f>
        <v>0</v>
      </c>
      <c r="J37" s="24">
        <v>0</v>
      </c>
      <c r="K37" s="26">
        <f>IFERROR((J37/(SUMIFS('KPI0 Assets reporting'!K:K,'KPI0 Assets reporting'!$B:$B,'KPI1 Fleet asset'!$B37&amp;"IN")*$C$3)),0)</f>
        <v>0</v>
      </c>
      <c r="L37" s="24">
        <v>0</v>
      </c>
      <c r="M37" s="26">
        <f>IFERROR((L37/(SUMIFS('KPI0 Assets reporting'!L:L,'KPI0 Assets reporting'!$B:$B,'KPI1 Fleet asset'!$B37&amp;"IN")*$C$3)),0)</f>
        <v>0</v>
      </c>
      <c r="N37" s="24"/>
      <c r="O37" s="26">
        <f>IFERROR((N37/(SUMIFS('KPI0 Assets reporting'!M:M,'KPI0 Assets reporting'!$B:$B,'KPI1 Fleet asset'!$B37&amp;"IN")*$C$3)),0)</f>
        <v>0</v>
      </c>
      <c r="P37" s="24"/>
      <c r="Q37" s="26">
        <f>IFERROR((P37/(SUMIFS('KPI0 Assets reporting'!N:N,'KPI0 Assets reporting'!$B:$B,'KPI1 Fleet asset'!$B37&amp;"IN")*$C$3)),0)</f>
        <v>0</v>
      </c>
      <c r="R37" s="24"/>
      <c r="S37" s="26">
        <f>IFERROR((R37/(SUMIFS('KPI0 Assets reporting'!O:O,'KPI0 Assets reporting'!$B:$B,'KPI1 Fleet asset'!$B37&amp;"IN")*$C$3)),0)</f>
        <v>0</v>
      </c>
      <c r="T37" s="24"/>
      <c r="U37" s="26">
        <f>IFERROR((T37/(SUMIFS('KPI0 Assets reporting'!P:P,'KPI0 Assets reporting'!$B:$B,'KPI1 Fleet asset'!$B37&amp;"IN")*$C$3)),0)</f>
        <v>0</v>
      </c>
      <c r="V37" s="24"/>
      <c r="W37" s="26">
        <f>IFERROR((V37/(SUMIFS('KPI0 Assets reporting'!Q:Q,'KPI0 Assets reporting'!$B:$B,'KPI1 Fleet asset'!$B37&amp;"IN")*$C$3)),0)</f>
        <v>0</v>
      </c>
      <c r="X37" s="24"/>
      <c r="Y37" s="26">
        <f>IFERROR((X37/(SUMIFS('KPI0 Assets reporting'!R:R,'KPI0 Assets reporting'!$B:$B,'KPI1 Fleet asset'!$B37&amp;"IN")*$C$3)),0)</f>
        <v>0</v>
      </c>
      <c r="Z37" s="24"/>
      <c r="AA37" s="26">
        <f>IFERROR((Z37/(SUMIFS('KPI0 Assets reporting'!S:S,'KPI0 Assets reporting'!$B:$B,'KPI1 Fleet asset'!$B37&amp;"IN")*$C$3)),0)</f>
        <v>0</v>
      </c>
      <c r="AB37" s="24"/>
      <c r="AC37" s="26">
        <f>IFERROR((AB37/(SUMIFS('KPI0 Assets reporting'!T:T,'KPI0 Assets reporting'!$B:$B,'KPI1 Fleet asset'!$B37&amp;"IN")*$C$3)),0)</f>
        <v>0</v>
      </c>
      <c r="AD37" s="24"/>
      <c r="AE37" s="26">
        <f>IFERROR((AD37/(SUMIFS('KPI0 Assets reporting'!U:U,'KPI0 Assets reporting'!$B:$B,'KPI1 Fleet asset'!$B37&amp;"IN")*$C$3)),0)</f>
        <v>0</v>
      </c>
    </row>
    <row r="38" spans="1:31" s="2" customFormat="1">
      <c r="A38" s="5" t="s">
        <v>19</v>
      </c>
      <c r="B38" s="2" t="s">
        <v>57</v>
      </c>
      <c r="C38" s="21">
        <v>5</v>
      </c>
      <c r="D38" s="24">
        <f>SUMIF('KPI0 Assets reporting'!D:D,'KPI1 Fleet asset'!B38,'KPI0 Assets reporting'!I:I)*C38</f>
        <v>45</v>
      </c>
      <c r="E38" s="26">
        <f>IFERROR((D38/
(SUMIF('KPI0 Assets reporting'!D:D,'KPI1 Fleet asset'!B38,'KPI0 Assets reporting'!I:I)
*$C38)),0)</f>
        <v>1</v>
      </c>
      <c r="F38" s="24">
        <v>0</v>
      </c>
      <c r="G38" s="26">
        <f>IFERROR((F38/(SUMIFS('KPI0 Assets reporting'!I:I,'KPI0 Assets reporting'!$B:$B,'KPI1 Fleet asset'!$B38&amp;"IN")*$C$3)),0)</f>
        <v>0</v>
      </c>
      <c r="H38" s="24">
        <v>0</v>
      </c>
      <c r="I38" s="26">
        <f>IFERROR((H38/(SUMIFS('KPI0 Assets reporting'!J:J,'KPI0 Assets reporting'!$B:$B,'KPI1 Fleet asset'!$B38&amp;"IN")*$C$3)),0)</f>
        <v>0</v>
      </c>
      <c r="J38" s="24">
        <v>0</v>
      </c>
      <c r="K38" s="26">
        <f>IFERROR((J38/(SUMIFS('KPI0 Assets reporting'!K:K,'KPI0 Assets reporting'!$B:$B,'KPI1 Fleet asset'!$B38&amp;"IN")*$C$3)),0)</f>
        <v>0</v>
      </c>
      <c r="L38" s="24">
        <v>0</v>
      </c>
      <c r="M38" s="26">
        <f>IFERROR((L38/(SUMIFS('KPI0 Assets reporting'!L:L,'KPI0 Assets reporting'!$B:$B,'KPI1 Fleet asset'!$B38&amp;"IN")*$C$3)),0)</f>
        <v>0</v>
      </c>
      <c r="N38" s="24"/>
      <c r="O38" s="26">
        <f>IFERROR((N38/(SUMIFS('KPI0 Assets reporting'!M:M,'KPI0 Assets reporting'!$B:$B,'KPI1 Fleet asset'!$B38&amp;"IN")*$C$3)),0)</f>
        <v>0</v>
      </c>
      <c r="P38" s="24"/>
      <c r="Q38" s="26">
        <f>IFERROR((P38/(SUMIFS('KPI0 Assets reporting'!N:N,'KPI0 Assets reporting'!$B:$B,'KPI1 Fleet asset'!$B38&amp;"IN")*$C$3)),0)</f>
        <v>0</v>
      </c>
      <c r="R38" s="24"/>
      <c r="S38" s="26">
        <f>IFERROR((R38/(SUMIFS('KPI0 Assets reporting'!O:O,'KPI0 Assets reporting'!$B:$B,'KPI1 Fleet asset'!$B38&amp;"IN")*$C$3)),0)</f>
        <v>0</v>
      </c>
      <c r="T38" s="24"/>
      <c r="U38" s="26">
        <f>IFERROR((T38/(SUMIFS('KPI0 Assets reporting'!P:P,'KPI0 Assets reporting'!$B:$B,'KPI1 Fleet asset'!$B38&amp;"IN")*$C$3)),0)</f>
        <v>0</v>
      </c>
      <c r="V38" s="24"/>
      <c r="W38" s="26">
        <f>IFERROR((V38/(SUMIFS('KPI0 Assets reporting'!Q:Q,'KPI0 Assets reporting'!$B:$B,'KPI1 Fleet asset'!$B38&amp;"IN")*$C$3)),0)</f>
        <v>0</v>
      </c>
      <c r="X38" s="24"/>
      <c r="Y38" s="26">
        <f>IFERROR((X38/(SUMIFS('KPI0 Assets reporting'!R:R,'KPI0 Assets reporting'!$B:$B,'KPI1 Fleet asset'!$B38&amp;"IN")*$C$3)),0)</f>
        <v>0</v>
      </c>
      <c r="Z38" s="24"/>
      <c r="AA38" s="26">
        <f>IFERROR((Z38/(SUMIFS('KPI0 Assets reporting'!S:S,'KPI0 Assets reporting'!$B:$B,'KPI1 Fleet asset'!$B38&amp;"IN")*$C$3)),0)</f>
        <v>0</v>
      </c>
      <c r="AB38" s="24"/>
      <c r="AC38" s="26">
        <f>IFERROR((AB38/(SUMIFS('KPI0 Assets reporting'!T:T,'KPI0 Assets reporting'!$B:$B,'KPI1 Fleet asset'!$B38&amp;"IN")*$C$3)),0)</f>
        <v>0</v>
      </c>
      <c r="AD38" s="24"/>
      <c r="AE38" s="26">
        <f>IFERROR((AD38/(SUMIFS('KPI0 Assets reporting'!U:U,'KPI0 Assets reporting'!$B:$B,'KPI1 Fleet asset'!$B38&amp;"IN")*$C$3)),0)</f>
        <v>0</v>
      </c>
    </row>
    <row r="39" spans="1:31" s="2" customFormat="1">
      <c r="A39" s="5" t="s">
        <v>19</v>
      </c>
      <c r="B39" s="2" t="s">
        <v>58</v>
      </c>
      <c r="C39" s="21">
        <v>5</v>
      </c>
      <c r="D39" s="24">
        <f>SUMIF('KPI0 Assets reporting'!D:D,'KPI1 Fleet asset'!B39,'KPI0 Assets reporting'!I:I)*C39</f>
        <v>295</v>
      </c>
      <c r="E39" s="26">
        <f>IFERROR((D39/
(SUMIF('KPI0 Assets reporting'!D:D,'KPI1 Fleet asset'!B39,'KPI0 Assets reporting'!I:I)
*$C39)),0)</f>
        <v>1</v>
      </c>
      <c r="F39" s="24">
        <v>0</v>
      </c>
      <c r="G39" s="26">
        <f>IFERROR((F39/(SUMIFS('KPI0 Assets reporting'!I:I,'KPI0 Assets reporting'!$B:$B,'KPI1 Fleet asset'!$B39&amp;"IN")*$C$3)),0)</f>
        <v>0</v>
      </c>
      <c r="H39" s="24">
        <v>0</v>
      </c>
      <c r="I39" s="26">
        <f>IFERROR((H39/(SUMIFS('KPI0 Assets reporting'!J:J,'KPI0 Assets reporting'!$B:$B,'KPI1 Fleet asset'!$B39&amp;"IN")*$C$3)),0)</f>
        <v>0</v>
      </c>
      <c r="J39" s="24">
        <v>0</v>
      </c>
      <c r="K39" s="26">
        <f>IFERROR((J39/(SUMIFS('KPI0 Assets reporting'!K:K,'KPI0 Assets reporting'!$B:$B,'KPI1 Fleet asset'!$B39&amp;"IN")*$C$3)),0)</f>
        <v>0</v>
      </c>
      <c r="L39" s="24">
        <v>0</v>
      </c>
      <c r="M39" s="26">
        <f>IFERROR((L39/(SUMIFS('KPI0 Assets reporting'!L:L,'KPI0 Assets reporting'!$B:$B,'KPI1 Fleet asset'!$B39&amp;"IN")*$C$3)),0)</f>
        <v>0</v>
      </c>
      <c r="N39" s="24"/>
      <c r="O39" s="26">
        <f>IFERROR((N39/(SUMIFS('KPI0 Assets reporting'!M:M,'KPI0 Assets reporting'!$B:$B,'KPI1 Fleet asset'!$B39&amp;"IN")*$C$3)),0)</f>
        <v>0</v>
      </c>
      <c r="P39" s="24"/>
      <c r="Q39" s="26">
        <f>IFERROR((P39/(SUMIFS('KPI0 Assets reporting'!N:N,'KPI0 Assets reporting'!$B:$B,'KPI1 Fleet asset'!$B39&amp;"IN")*$C$3)),0)</f>
        <v>0</v>
      </c>
      <c r="R39" s="24"/>
      <c r="S39" s="26">
        <f>IFERROR((R39/(SUMIFS('KPI0 Assets reporting'!O:O,'KPI0 Assets reporting'!$B:$B,'KPI1 Fleet asset'!$B39&amp;"IN")*$C$3)),0)</f>
        <v>0</v>
      </c>
      <c r="T39" s="24"/>
      <c r="U39" s="26">
        <f>IFERROR((T39/(SUMIFS('KPI0 Assets reporting'!P:P,'KPI0 Assets reporting'!$B:$B,'KPI1 Fleet asset'!$B39&amp;"IN")*$C$3)),0)</f>
        <v>0</v>
      </c>
      <c r="V39" s="24"/>
      <c r="W39" s="26">
        <f>IFERROR((V39/(SUMIFS('KPI0 Assets reporting'!Q:Q,'KPI0 Assets reporting'!$B:$B,'KPI1 Fleet asset'!$B39&amp;"IN")*$C$3)),0)</f>
        <v>0</v>
      </c>
      <c r="X39" s="24"/>
      <c r="Y39" s="26">
        <f>IFERROR((X39/(SUMIFS('KPI0 Assets reporting'!R:R,'KPI0 Assets reporting'!$B:$B,'KPI1 Fleet asset'!$B39&amp;"IN")*$C$3)),0)</f>
        <v>0</v>
      </c>
      <c r="Z39" s="24"/>
      <c r="AA39" s="26">
        <f>IFERROR((Z39/(SUMIFS('KPI0 Assets reporting'!S:S,'KPI0 Assets reporting'!$B:$B,'KPI1 Fleet asset'!$B39&amp;"IN")*$C$3)),0)</f>
        <v>0</v>
      </c>
      <c r="AB39" s="24"/>
      <c r="AC39" s="26">
        <f>IFERROR((AB39/(SUMIFS('KPI0 Assets reporting'!T:T,'KPI0 Assets reporting'!$B:$B,'KPI1 Fleet asset'!$B39&amp;"IN")*$C$3)),0)</f>
        <v>0</v>
      </c>
      <c r="AD39" s="24"/>
      <c r="AE39" s="26">
        <f>IFERROR((AD39/(SUMIFS('KPI0 Assets reporting'!U:U,'KPI0 Assets reporting'!$B:$B,'KPI1 Fleet asset'!$B39&amp;"IN")*$C$3)),0)</f>
        <v>0</v>
      </c>
    </row>
    <row r="40" spans="1:31" s="2" customFormat="1">
      <c r="A40" s="5" t="s">
        <v>17</v>
      </c>
      <c r="B40" s="2" t="s">
        <v>30</v>
      </c>
      <c r="C40" s="21">
        <v>5</v>
      </c>
      <c r="D40" s="24">
        <f>SUMIF('KPI0 Assets reporting'!D:D,'KPI1 Fleet asset'!B40,'KPI0 Assets reporting'!I:I)*C40</f>
        <v>600</v>
      </c>
      <c r="E40" s="26">
        <f>IFERROR((D40/
(SUMIF('KPI0 Assets reporting'!D:D,'KPI1 Fleet asset'!B40,'KPI0 Assets reporting'!I:I)
*$C40)),0)</f>
        <v>1</v>
      </c>
      <c r="F40" s="24">
        <v>0</v>
      </c>
      <c r="G40" s="26">
        <f>IFERROR((F40/(SUMIFS('KPI0 Assets reporting'!I:I,'KPI0 Assets reporting'!$B:$B,'KPI1 Fleet asset'!$B40&amp;"IN")*$C$3)),0)</f>
        <v>0</v>
      </c>
      <c r="H40" s="24">
        <v>0</v>
      </c>
      <c r="I40" s="26">
        <f>IFERROR((H40/(SUMIFS('KPI0 Assets reporting'!J:J,'KPI0 Assets reporting'!$B:$B,'KPI1 Fleet asset'!$B40&amp;"IN")*$C$3)),0)</f>
        <v>0</v>
      </c>
      <c r="J40" s="24">
        <v>0</v>
      </c>
      <c r="K40" s="26">
        <f>IFERROR((J40/(SUMIFS('KPI0 Assets reporting'!K:K,'KPI0 Assets reporting'!$B:$B,'KPI1 Fleet asset'!$B40&amp;"IN")*$C$3)),0)</f>
        <v>0</v>
      </c>
      <c r="L40" s="24">
        <v>0</v>
      </c>
      <c r="M40" s="26">
        <f>IFERROR((L40/(SUMIFS('KPI0 Assets reporting'!L:L,'KPI0 Assets reporting'!$B:$B,'KPI1 Fleet asset'!$B40&amp;"IN")*$C$3)),0)</f>
        <v>0</v>
      </c>
      <c r="N40" s="24"/>
      <c r="O40" s="26">
        <f>IFERROR((N40/(SUMIFS('KPI0 Assets reporting'!M:M,'KPI0 Assets reporting'!$B:$B,'KPI1 Fleet asset'!$B40&amp;"IN")*$C$3)),0)</f>
        <v>0</v>
      </c>
      <c r="P40" s="24"/>
      <c r="Q40" s="26">
        <f>IFERROR((P40/(SUMIFS('KPI0 Assets reporting'!N:N,'KPI0 Assets reporting'!$B:$B,'KPI1 Fleet asset'!$B40&amp;"IN")*$C$3)),0)</f>
        <v>0</v>
      </c>
      <c r="R40" s="24"/>
      <c r="S40" s="26">
        <f>IFERROR((R40/(SUMIFS('KPI0 Assets reporting'!O:O,'KPI0 Assets reporting'!$B:$B,'KPI1 Fleet asset'!$B40&amp;"IN")*$C$3)),0)</f>
        <v>0</v>
      </c>
      <c r="T40" s="24"/>
      <c r="U40" s="26">
        <f>IFERROR((T40/(SUMIFS('KPI0 Assets reporting'!P:P,'KPI0 Assets reporting'!$B:$B,'KPI1 Fleet asset'!$B40&amp;"IN")*$C$3)),0)</f>
        <v>0</v>
      </c>
      <c r="V40" s="24"/>
      <c r="W40" s="26">
        <f>IFERROR((V40/(SUMIFS('KPI0 Assets reporting'!Q:Q,'KPI0 Assets reporting'!$B:$B,'KPI1 Fleet asset'!$B40&amp;"IN")*$C$3)),0)</f>
        <v>0</v>
      </c>
      <c r="X40" s="24"/>
      <c r="Y40" s="26">
        <f>IFERROR((X40/(SUMIFS('KPI0 Assets reporting'!R:R,'KPI0 Assets reporting'!$B:$B,'KPI1 Fleet asset'!$B40&amp;"IN")*$C$3)),0)</f>
        <v>0</v>
      </c>
      <c r="Z40" s="24"/>
      <c r="AA40" s="26">
        <f>IFERROR((Z40/(SUMIFS('KPI0 Assets reporting'!S:S,'KPI0 Assets reporting'!$B:$B,'KPI1 Fleet asset'!$B40&amp;"IN")*$C$3)),0)</f>
        <v>0</v>
      </c>
      <c r="AB40" s="24"/>
      <c r="AC40" s="26">
        <f>IFERROR((AB40/(SUMIFS('KPI0 Assets reporting'!T:T,'KPI0 Assets reporting'!$B:$B,'KPI1 Fleet asset'!$B40&amp;"IN")*$C$3)),0)</f>
        <v>0</v>
      </c>
      <c r="AD40" s="24"/>
      <c r="AE40" s="26">
        <f>IFERROR((AD40/(SUMIFS('KPI0 Assets reporting'!U:U,'KPI0 Assets reporting'!$B:$B,'KPI1 Fleet asset'!$B40&amp;"IN")*$C$3)),0)</f>
        <v>0</v>
      </c>
    </row>
    <row r="41" spans="1:31" s="2" customFormat="1">
      <c r="A41" s="5" t="s">
        <v>18</v>
      </c>
      <c r="B41" s="2" t="s">
        <v>41</v>
      </c>
      <c r="C41" s="21">
        <v>5</v>
      </c>
      <c r="D41" s="24">
        <f>SUMIF('KPI0 Assets reporting'!D:D,'KPI1 Fleet asset'!B41,'KPI0 Assets reporting'!I:I)*C41</f>
        <v>125</v>
      </c>
      <c r="E41" s="26">
        <f>IFERROR((D41/
(SUMIF('KPI0 Assets reporting'!D:D,'KPI1 Fleet asset'!B41,'KPI0 Assets reporting'!I:I)
*$C41)),0)</f>
        <v>1</v>
      </c>
      <c r="F41" s="24">
        <v>0</v>
      </c>
      <c r="G41" s="26">
        <f>IFERROR((F41/(SUMIFS('KPI0 Assets reporting'!I:I,'KPI0 Assets reporting'!$B:$B,'KPI1 Fleet asset'!$B41&amp;"IN")*$C$3)),0)</f>
        <v>0</v>
      </c>
      <c r="H41" s="24">
        <v>0</v>
      </c>
      <c r="I41" s="26">
        <f>IFERROR((H41/(SUMIFS('KPI0 Assets reporting'!J:J,'KPI0 Assets reporting'!$B:$B,'KPI1 Fleet asset'!$B41&amp;"IN")*$C$3)),0)</f>
        <v>0</v>
      </c>
      <c r="J41" s="24">
        <v>0</v>
      </c>
      <c r="K41" s="26">
        <f>IFERROR((J41/(SUMIFS('KPI0 Assets reporting'!K:K,'KPI0 Assets reporting'!$B:$B,'KPI1 Fleet asset'!$B41&amp;"IN")*$C$3)),0)</f>
        <v>0</v>
      </c>
      <c r="L41" s="24">
        <v>0</v>
      </c>
      <c r="M41" s="26">
        <f>IFERROR((L41/(SUMIFS('KPI0 Assets reporting'!L:L,'KPI0 Assets reporting'!$B:$B,'KPI1 Fleet asset'!$B41&amp;"IN")*$C$3)),0)</f>
        <v>0</v>
      </c>
      <c r="N41" s="24"/>
      <c r="O41" s="26">
        <f>IFERROR((N41/(SUMIFS('KPI0 Assets reporting'!M:M,'KPI0 Assets reporting'!$B:$B,'KPI1 Fleet asset'!$B41&amp;"IN")*$C$3)),0)</f>
        <v>0</v>
      </c>
      <c r="P41" s="24"/>
      <c r="Q41" s="26">
        <f>IFERROR((P41/(SUMIFS('KPI0 Assets reporting'!N:N,'KPI0 Assets reporting'!$B:$B,'KPI1 Fleet asset'!$B41&amp;"IN")*$C$3)),0)</f>
        <v>0</v>
      </c>
      <c r="R41" s="24"/>
      <c r="S41" s="26">
        <f>IFERROR((R41/(SUMIFS('KPI0 Assets reporting'!O:O,'KPI0 Assets reporting'!$B:$B,'KPI1 Fleet asset'!$B41&amp;"IN")*$C$3)),0)</f>
        <v>0</v>
      </c>
      <c r="T41" s="24"/>
      <c r="U41" s="26">
        <f>IFERROR((T41/(SUMIFS('KPI0 Assets reporting'!P:P,'KPI0 Assets reporting'!$B:$B,'KPI1 Fleet asset'!$B41&amp;"IN")*$C$3)),0)</f>
        <v>0</v>
      </c>
      <c r="V41" s="24"/>
      <c r="W41" s="26">
        <f>IFERROR((V41/(SUMIFS('KPI0 Assets reporting'!Q:Q,'KPI0 Assets reporting'!$B:$B,'KPI1 Fleet asset'!$B41&amp;"IN")*$C$3)),0)</f>
        <v>0</v>
      </c>
      <c r="X41" s="24"/>
      <c r="Y41" s="26">
        <f>IFERROR((X41/(SUMIFS('KPI0 Assets reporting'!R:R,'KPI0 Assets reporting'!$B:$B,'KPI1 Fleet asset'!$B41&amp;"IN")*$C$3)),0)</f>
        <v>0</v>
      </c>
      <c r="Z41" s="24"/>
      <c r="AA41" s="26">
        <f>IFERROR((Z41/(SUMIFS('KPI0 Assets reporting'!S:S,'KPI0 Assets reporting'!$B:$B,'KPI1 Fleet asset'!$B41&amp;"IN")*$C$3)),0)</f>
        <v>0</v>
      </c>
      <c r="AB41" s="24"/>
      <c r="AC41" s="26">
        <f>IFERROR((AB41/(SUMIFS('KPI0 Assets reporting'!T:T,'KPI0 Assets reporting'!$B:$B,'KPI1 Fleet asset'!$B41&amp;"IN")*$C$3)),0)</f>
        <v>0</v>
      </c>
      <c r="AD41" s="24"/>
      <c r="AE41" s="26">
        <f>IFERROR((AD41/(SUMIFS('KPI0 Assets reporting'!U:U,'KPI0 Assets reporting'!$B:$B,'KPI1 Fleet asset'!$B41&amp;"IN")*$C$3)),0)</f>
        <v>0</v>
      </c>
    </row>
    <row r="42" spans="1:31" s="2" customFormat="1">
      <c r="A42" s="5" t="s">
        <v>20</v>
      </c>
      <c r="B42" s="2" t="s">
        <v>70</v>
      </c>
      <c r="C42" s="21">
        <v>5</v>
      </c>
      <c r="D42" s="24">
        <f>SUMIF('KPI0 Assets reporting'!D:D,'KPI1 Fleet asset'!B42,'KPI0 Assets reporting'!I:I)*C42</f>
        <v>110</v>
      </c>
      <c r="E42" s="26">
        <f>IFERROR((D42/
(SUMIF('KPI0 Assets reporting'!D:D,'KPI1 Fleet asset'!B42,'KPI0 Assets reporting'!I:I)
*$C42)),0)</f>
        <v>1</v>
      </c>
      <c r="F42" s="24">
        <v>0</v>
      </c>
      <c r="G42" s="26">
        <f>IFERROR((F42/(SUMIFS('KPI0 Assets reporting'!I:I,'KPI0 Assets reporting'!$B:$B,'KPI1 Fleet asset'!$B42&amp;"IN")*$C$3)),0)</f>
        <v>0</v>
      </c>
      <c r="H42" s="24">
        <v>0</v>
      </c>
      <c r="I42" s="26">
        <f>IFERROR((H42/(SUMIFS('KPI0 Assets reporting'!J:J,'KPI0 Assets reporting'!$B:$B,'KPI1 Fleet asset'!$B42&amp;"IN")*$C$3)),0)</f>
        <v>0</v>
      </c>
      <c r="J42" s="24">
        <v>0</v>
      </c>
      <c r="K42" s="26">
        <f>IFERROR((J42/(SUMIFS('KPI0 Assets reporting'!K:K,'KPI0 Assets reporting'!$B:$B,'KPI1 Fleet asset'!$B42&amp;"IN")*$C$3)),0)</f>
        <v>0</v>
      </c>
      <c r="L42" s="24">
        <v>0</v>
      </c>
      <c r="M42" s="26">
        <f>IFERROR((L42/(SUMIFS('KPI0 Assets reporting'!L:L,'KPI0 Assets reporting'!$B:$B,'KPI1 Fleet asset'!$B42&amp;"IN")*$C$3)),0)</f>
        <v>0</v>
      </c>
      <c r="N42" s="24"/>
      <c r="O42" s="26">
        <f>IFERROR((N42/(SUMIFS('KPI0 Assets reporting'!M:M,'KPI0 Assets reporting'!$B:$B,'KPI1 Fleet asset'!$B42&amp;"IN")*$C$3)),0)</f>
        <v>0</v>
      </c>
      <c r="P42" s="24"/>
      <c r="Q42" s="26">
        <f>IFERROR((P42/(SUMIFS('KPI0 Assets reporting'!N:N,'KPI0 Assets reporting'!$B:$B,'KPI1 Fleet asset'!$B42&amp;"IN")*$C$3)),0)</f>
        <v>0</v>
      </c>
      <c r="R42" s="24"/>
      <c r="S42" s="26">
        <f>IFERROR((R42/(SUMIFS('KPI0 Assets reporting'!O:O,'KPI0 Assets reporting'!$B:$B,'KPI1 Fleet asset'!$B42&amp;"IN")*$C$3)),0)</f>
        <v>0</v>
      </c>
      <c r="T42" s="24"/>
      <c r="U42" s="26">
        <f>IFERROR((T42/(SUMIFS('KPI0 Assets reporting'!P:P,'KPI0 Assets reporting'!$B:$B,'KPI1 Fleet asset'!$B42&amp;"IN")*$C$3)),0)</f>
        <v>0</v>
      </c>
      <c r="V42" s="24"/>
      <c r="W42" s="26">
        <f>IFERROR((V42/(SUMIFS('KPI0 Assets reporting'!Q:Q,'KPI0 Assets reporting'!$B:$B,'KPI1 Fleet asset'!$B42&amp;"IN")*$C$3)),0)</f>
        <v>0</v>
      </c>
      <c r="X42" s="24"/>
      <c r="Y42" s="26">
        <f>IFERROR((X42/(SUMIFS('KPI0 Assets reporting'!R:R,'KPI0 Assets reporting'!$B:$B,'KPI1 Fleet asset'!$B42&amp;"IN")*$C$3)),0)</f>
        <v>0</v>
      </c>
      <c r="Z42" s="24"/>
      <c r="AA42" s="26">
        <f>IFERROR((Z42/(SUMIFS('KPI0 Assets reporting'!S:S,'KPI0 Assets reporting'!$B:$B,'KPI1 Fleet asset'!$B42&amp;"IN")*$C$3)),0)</f>
        <v>0</v>
      </c>
      <c r="AB42" s="24"/>
      <c r="AC42" s="26">
        <f>IFERROR((AB42/(SUMIFS('KPI0 Assets reporting'!T:T,'KPI0 Assets reporting'!$B:$B,'KPI1 Fleet asset'!$B42&amp;"IN")*$C$3)),0)</f>
        <v>0</v>
      </c>
      <c r="AD42" s="24"/>
      <c r="AE42" s="26">
        <f>IFERROR((AD42/(SUMIFS('KPI0 Assets reporting'!U:U,'KPI0 Assets reporting'!$B:$B,'KPI1 Fleet asset'!$B42&amp;"IN")*$C$3)),0)</f>
        <v>0</v>
      </c>
    </row>
    <row r="43" spans="1:31" s="2" customFormat="1">
      <c r="A43" s="5" t="s">
        <v>20</v>
      </c>
      <c r="B43" s="2" t="s">
        <v>71</v>
      </c>
      <c r="C43" s="21">
        <v>5</v>
      </c>
      <c r="D43" s="24">
        <f>SUMIF('KPI0 Assets reporting'!D:D,'KPI1 Fleet asset'!B43,'KPI0 Assets reporting'!I:I)*C43</f>
        <v>170</v>
      </c>
      <c r="E43" s="26">
        <f>IFERROR((D43/
(SUMIF('KPI0 Assets reporting'!D:D,'KPI1 Fleet asset'!B43,'KPI0 Assets reporting'!I:I)
*$C43)),0)</f>
        <v>1</v>
      </c>
      <c r="F43" s="24">
        <v>0</v>
      </c>
      <c r="G43" s="26">
        <f>IFERROR((F43/(SUMIFS('KPI0 Assets reporting'!I:I,'KPI0 Assets reporting'!$B:$B,'KPI1 Fleet asset'!$B43&amp;"IN")*$C$3)),0)</f>
        <v>0</v>
      </c>
      <c r="H43" s="24">
        <v>0</v>
      </c>
      <c r="I43" s="26">
        <f>IFERROR((H43/(SUMIFS('KPI0 Assets reporting'!J:J,'KPI0 Assets reporting'!$B:$B,'KPI1 Fleet asset'!$B43&amp;"IN")*$C$3)),0)</f>
        <v>0</v>
      </c>
      <c r="J43" s="24">
        <v>0</v>
      </c>
      <c r="K43" s="26">
        <f>IFERROR((J43/(SUMIFS('KPI0 Assets reporting'!K:K,'KPI0 Assets reporting'!$B:$B,'KPI1 Fleet asset'!$B43&amp;"IN")*$C$3)),0)</f>
        <v>0</v>
      </c>
      <c r="L43" s="24">
        <v>0</v>
      </c>
      <c r="M43" s="26">
        <f>IFERROR((L43/(SUMIFS('KPI0 Assets reporting'!L:L,'KPI0 Assets reporting'!$B:$B,'KPI1 Fleet asset'!$B43&amp;"IN")*$C$3)),0)</f>
        <v>0</v>
      </c>
      <c r="N43" s="24"/>
      <c r="O43" s="26">
        <f>IFERROR((N43/(SUMIFS('KPI0 Assets reporting'!M:M,'KPI0 Assets reporting'!$B:$B,'KPI1 Fleet asset'!$B43&amp;"IN")*$C$3)),0)</f>
        <v>0</v>
      </c>
      <c r="P43" s="24"/>
      <c r="Q43" s="26">
        <f>IFERROR((P43/(SUMIFS('KPI0 Assets reporting'!N:N,'KPI0 Assets reporting'!$B:$B,'KPI1 Fleet asset'!$B43&amp;"IN")*$C$3)),0)</f>
        <v>0</v>
      </c>
      <c r="R43" s="24"/>
      <c r="S43" s="26">
        <f>IFERROR((R43/(SUMIFS('KPI0 Assets reporting'!O:O,'KPI0 Assets reporting'!$B:$B,'KPI1 Fleet asset'!$B43&amp;"IN")*$C$3)),0)</f>
        <v>0</v>
      </c>
      <c r="T43" s="24"/>
      <c r="U43" s="26">
        <f>IFERROR((T43/(SUMIFS('KPI0 Assets reporting'!P:P,'KPI0 Assets reporting'!$B:$B,'KPI1 Fleet asset'!$B43&amp;"IN")*$C$3)),0)</f>
        <v>0</v>
      </c>
      <c r="V43" s="24"/>
      <c r="W43" s="26">
        <f>IFERROR((V43/(SUMIFS('KPI0 Assets reporting'!Q:Q,'KPI0 Assets reporting'!$B:$B,'KPI1 Fleet asset'!$B43&amp;"IN")*$C$3)),0)</f>
        <v>0</v>
      </c>
      <c r="X43" s="24"/>
      <c r="Y43" s="26">
        <f>IFERROR((X43/(SUMIFS('KPI0 Assets reporting'!R:R,'KPI0 Assets reporting'!$B:$B,'KPI1 Fleet asset'!$B43&amp;"IN")*$C$3)),0)</f>
        <v>0</v>
      </c>
      <c r="Z43" s="24"/>
      <c r="AA43" s="26">
        <f>IFERROR((Z43/(SUMIFS('KPI0 Assets reporting'!S:S,'KPI0 Assets reporting'!$B:$B,'KPI1 Fleet asset'!$B43&amp;"IN")*$C$3)),0)</f>
        <v>0</v>
      </c>
      <c r="AB43" s="24"/>
      <c r="AC43" s="26">
        <f>IFERROR((AB43/(SUMIFS('KPI0 Assets reporting'!T:T,'KPI0 Assets reporting'!$B:$B,'KPI1 Fleet asset'!$B43&amp;"IN")*$C$3)),0)</f>
        <v>0</v>
      </c>
      <c r="AD43" s="24"/>
      <c r="AE43" s="26">
        <f>IFERROR((AD43/(SUMIFS('KPI0 Assets reporting'!U:U,'KPI0 Assets reporting'!$B:$B,'KPI1 Fleet asset'!$B43&amp;"IN")*$C$3)),0)</f>
        <v>0</v>
      </c>
    </row>
    <row r="44" spans="1:31" s="2" customFormat="1">
      <c r="A44" s="5" t="s">
        <v>18</v>
      </c>
      <c r="B44" s="2" t="s">
        <v>42</v>
      </c>
      <c r="C44" s="21">
        <v>5</v>
      </c>
      <c r="D44" s="24">
        <f>SUMIF('KPI0 Assets reporting'!D:D,'KPI1 Fleet asset'!B44,'KPI0 Assets reporting'!I:I)*C44</f>
        <v>390</v>
      </c>
      <c r="E44" s="26">
        <f>IFERROR((D44/
(SUMIF('KPI0 Assets reporting'!D:D,'KPI1 Fleet asset'!B44,'KPI0 Assets reporting'!I:I)
*$C44)),0)</f>
        <v>1</v>
      </c>
      <c r="F44" s="24">
        <v>0</v>
      </c>
      <c r="G44" s="26">
        <f>IFERROR((F44/(SUMIFS('KPI0 Assets reporting'!I:I,'KPI0 Assets reporting'!$B:$B,'KPI1 Fleet asset'!$B44&amp;"IN")*$C$3)),0)</f>
        <v>0</v>
      </c>
      <c r="H44" s="24">
        <v>10</v>
      </c>
      <c r="I44" s="26">
        <f>IFERROR((H44/(SUMIFS('KPI0 Assets reporting'!J:J,'KPI0 Assets reporting'!$B:$B,'KPI1 Fleet asset'!$B44&amp;"IN")*$C$3)),0)</f>
        <v>4.878048780487805E-2</v>
      </c>
      <c r="J44" s="24">
        <v>10</v>
      </c>
      <c r="K44" s="26">
        <f>IFERROR((J44/(SUMIFS('KPI0 Assets reporting'!K:K,'KPI0 Assets reporting'!$B:$B,'KPI1 Fleet asset'!$B44&amp;"IN")*$C$3)),0)</f>
        <v>4.7619047619047616E-2</v>
      </c>
      <c r="L44" s="24">
        <v>5</v>
      </c>
      <c r="M44" s="26">
        <f>IFERROR((L44/(SUMIFS('KPI0 Assets reporting'!L:L,'KPI0 Assets reporting'!$B:$B,'KPI1 Fleet asset'!$B44&amp;"IN")*$C$3)),0)</f>
        <v>2.3809523809523808E-2</v>
      </c>
      <c r="N44" s="24"/>
      <c r="O44" s="26">
        <f>IFERROR((N44/(SUMIFS('KPI0 Assets reporting'!M:M,'KPI0 Assets reporting'!$B:$B,'KPI1 Fleet asset'!$B44&amp;"IN")*$C$3)),0)</f>
        <v>0</v>
      </c>
      <c r="P44" s="24"/>
      <c r="Q44" s="26">
        <f>IFERROR((P44/(SUMIFS('KPI0 Assets reporting'!N:N,'KPI0 Assets reporting'!$B:$B,'KPI1 Fleet asset'!$B44&amp;"IN")*$C$3)),0)</f>
        <v>0</v>
      </c>
      <c r="R44" s="24"/>
      <c r="S44" s="26">
        <f>IFERROR((R44/(SUMIFS('KPI0 Assets reporting'!O:O,'KPI0 Assets reporting'!$B:$B,'KPI1 Fleet asset'!$B44&amp;"IN")*$C$3)),0)</f>
        <v>0</v>
      </c>
      <c r="T44" s="24"/>
      <c r="U44" s="26">
        <f>IFERROR((T44/(SUMIFS('KPI0 Assets reporting'!P:P,'KPI0 Assets reporting'!$B:$B,'KPI1 Fleet asset'!$B44&amp;"IN")*$C$3)),0)</f>
        <v>0</v>
      </c>
      <c r="V44" s="24"/>
      <c r="W44" s="26">
        <f>IFERROR((V44/(SUMIFS('KPI0 Assets reporting'!Q:Q,'KPI0 Assets reporting'!$B:$B,'KPI1 Fleet asset'!$B44&amp;"IN")*$C$3)),0)</f>
        <v>0</v>
      </c>
      <c r="X44" s="24"/>
      <c r="Y44" s="26">
        <f>IFERROR((X44/(SUMIFS('KPI0 Assets reporting'!R:R,'KPI0 Assets reporting'!$B:$B,'KPI1 Fleet asset'!$B44&amp;"IN")*$C$3)),0)</f>
        <v>0</v>
      </c>
      <c r="Z44" s="24"/>
      <c r="AA44" s="26">
        <f>IFERROR((Z44/(SUMIFS('KPI0 Assets reporting'!S:S,'KPI0 Assets reporting'!$B:$B,'KPI1 Fleet asset'!$B44&amp;"IN")*$C$3)),0)</f>
        <v>0</v>
      </c>
      <c r="AB44" s="24"/>
      <c r="AC44" s="26">
        <f>IFERROR((AB44/(SUMIFS('KPI0 Assets reporting'!T:T,'KPI0 Assets reporting'!$B:$B,'KPI1 Fleet asset'!$B44&amp;"IN")*$C$3)),0)</f>
        <v>0</v>
      </c>
      <c r="AD44" s="24"/>
      <c r="AE44" s="26">
        <f>IFERROR((AD44/(SUMIFS('KPI0 Assets reporting'!U:U,'KPI0 Assets reporting'!$B:$B,'KPI1 Fleet asset'!$B44&amp;"IN")*$C$3)),0)</f>
        <v>0</v>
      </c>
    </row>
    <row r="45" spans="1:31" s="2" customFormat="1">
      <c r="A45" s="5" t="s">
        <v>18</v>
      </c>
      <c r="B45" s="2" t="s">
        <v>43</v>
      </c>
      <c r="C45" s="21">
        <v>5</v>
      </c>
      <c r="D45" s="24">
        <f>SUMIF('KPI0 Assets reporting'!D:D,'KPI1 Fleet asset'!B45,'KPI0 Assets reporting'!I:I)*C45</f>
        <v>165</v>
      </c>
      <c r="E45" s="26">
        <f>IFERROR((D45/
(SUMIF('KPI0 Assets reporting'!D:D,'KPI1 Fleet asset'!B45,'KPI0 Assets reporting'!I:I)
*$C45)),0)</f>
        <v>1</v>
      </c>
      <c r="F45" s="24">
        <v>0</v>
      </c>
      <c r="G45" s="26">
        <f>IFERROR((F45/(SUMIFS('KPI0 Assets reporting'!I:I,'KPI0 Assets reporting'!$B:$B,'KPI1 Fleet asset'!$B45&amp;"IN")*$C$3)),0)</f>
        <v>0</v>
      </c>
      <c r="H45" s="24">
        <v>0</v>
      </c>
      <c r="I45" s="26">
        <f>IFERROR((H45/(SUMIFS('KPI0 Assets reporting'!J:J,'KPI0 Assets reporting'!$B:$B,'KPI1 Fleet asset'!$B45&amp;"IN")*$C$3)),0)</f>
        <v>0</v>
      </c>
      <c r="J45" s="24">
        <v>0</v>
      </c>
      <c r="K45" s="26">
        <f>IFERROR((J45/(SUMIFS('KPI0 Assets reporting'!K:K,'KPI0 Assets reporting'!$B:$B,'KPI1 Fleet asset'!$B45&amp;"IN")*$C$3)),0)</f>
        <v>0</v>
      </c>
      <c r="L45" s="24">
        <v>0</v>
      </c>
      <c r="M45" s="26">
        <f>IFERROR((L45/(SUMIFS('KPI0 Assets reporting'!L:L,'KPI0 Assets reporting'!$B:$B,'KPI1 Fleet asset'!$B45&amp;"IN")*$C$3)),0)</f>
        <v>0</v>
      </c>
      <c r="N45" s="24"/>
      <c r="O45" s="26">
        <f>IFERROR((N45/(SUMIFS('KPI0 Assets reporting'!M:M,'KPI0 Assets reporting'!$B:$B,'KPI1 Fleet asset'!$B45&amp;"IN")*$C$3)),0)</f>
        <v>0</v>
      </c>
      <c r="P45" s="24"/>
      <c r="Q45" s="26">
        <f>IFERROR((P45/(SUMIFS('KPI0 Assets reporting'!N:N,'KPI0 Assets reporting'!$B:$B,'KPI1 Fleet asset'!$B45&amp;"IN")*$C$3)),0)</f>
        <v>0</v>
      </c>
      <c r="R45" s="24"/>
      <c r="S45" s="26">
        <f>IFERROR((R45/(SUMIFS('KPI0 Assets reporting'!O:O,'KPI0 Assets reporting'!$B:$B,'KPI1 Fleet asset'!$B45&amp;"IN")*$C$3)),0)</f>
        <v>0</v>
      </c>
      <c r="T45" s="24"/>
      <c r="U45" s="26">
        <f>IFERROR((T45/(SUMIFS('KPI0 Assets reporting'!P:P,'KPI0 Assets reporting'!$B:$B,'KPI1 Fleet asset'!$B45&amp;"IN")*$C$3)),0)</f>
        <v>0</v>
      </c>
      <c r="V45" s="24"/>
      <c r="W45" s="26">
        <f>IFERROR((V45/(SUMIFS('KPI0 Assets reporting'!Q:Q,'KPI0 Assets reporting'!$B:$B,'KPI1 Fleet asset'!$B45&amp;"IN")*$C$3)),0)</f>
        <v>0</v>
      </c>
      <c r="X45" s="24"/>
      <c r="Y45" s="26">
        <f>IFERROR((X45/(SUMIFS('KPI0 Assets reporting'!R:R,'KPI0 Assets reporting'!$B:$B,'KPI1 Fleet asset'!$B45&amp;"IN")*$C$3)),0)</f>
        <v>0</v>
      </c>
      <c r="Z45" s="24"/>
      <c r="AA45" s="26">
        <f>IFERROR((Z45/(SUMIFS('KPI0 Assets reporting'!S:S,'KPI0 Assets reporting'!$B:$B,'KPI1 Fleet asset'!$B45&amp;"IN")*$C$3)),0)</f>
        <v>0</v>
      </c>
      <c r="AB45" s="24"/>
      <c r="AC45" s="26">
        <f>IFERROR((AB45/(SUMIFS('KPI0 Assets reporting'!T:T,'KPI0 Assets reporting'!$B:$B,'KPI1 Fleet asset'!$B45&amp;"IN")*$C$3)),0)</f>
        <v>0</v>
      </c>
      <c r="AD45" s="24"/>
      <c r="AE45" s="26">
        <f>IFERROR((AD45/(SUMIFS('KPI0 Assets reporting'!U:U,'KPI0 Assets reporting'!$B:$B,'KPI1 Fleet asset'!$B45&amp;"IN")*$C$3)),0)</f>
        <v>0</v>
      </c>
    </row>
    <row r="46" spans="1:31" s="2" customFormat="1">
      <c r="A46" s="5" t="s">
        <v>18</v>
      </c>
      <c r="B46" s="2" t="s">
        <v>44</v>
      </c>
      <c r="C46" s="21">
        <v>5</v>
      </c>
      <c r="D46" s="24">
        <f>SUMIF('KPI0 Assets reporting'!D:D,'KPI1 Fleet asset'!B46,'KPI0 Assets reporting'!I:I)*C46</f>
        <v>195</v>
      </c>
      <c r="E46" s="26">
        <f>IFERROR((D46/
(SUMIF('KPI0 Assets reporting'!D:D,'KPI1 Fleet asset'!B46,'KPI0 Assets reporting'!I:I)
*$C46)),0)</f>
        <v>1</v>
      </c>
      <c r="F46" s="24">
        <v>35</v>
      </c>
      <c r="G46" s="26">
        <f>IFERROR((F46/(SUMIFS('KPI0 Assets reporting'!I:I,'KPI0 Assets reporting'!$B:$B,'KPI1 Fleet asset'!$B46&amp;"IN")*$C$3)),0)</f>
        <v>0.21875</v>
      </c>
      <c r="H46" s="24">
        <v>90</v>
      </c>
      <c r="I46" s="26">
        <f>IFERROR((H46/(SUMIFS('KPI0 Assets reporting'!J:J,'KPI0 Assets reporting'!$B:$B,'KPI1 Fleet asset'!$B46&amp;"IN")*$C$3)),0)</f>
        <v>0.5625</v>
      </c>
      <c r="J46" s="24">
        <v>90</v>
      </c>
      <c r="K46" s="26">
        <f>IFERROR((J46/(SUMIFS('KPI0 Assets reporting'!K:K,'KPI0 Assets reporting'!$B:$B,'KPI1 Fleet asset'!$B46&amp;"IN")*$C$3)),0)</f>
        <v>0.5625</v>
      </c>
      <c r="L46" s="24">
        <v>65</v>
      </c>
      <c r="M46" s="26">
        <f>IFERROR((L46/(SUMIFS('KPI0 Assets reporting'!L:L,'KPI0 Assets reporting'!$B:$B,'KPI1 Fleet asset'!$B46&amp;"IN")*$C$3)),0)</f>
        <v>0.40625</v>
      </c>
      <c r="N46" s="24"/>
      <c r="O46" s="26">
        <f>IFERROR((N46/(SUMIFS('KPI0 Assets reporting'!M:M,'KPI0 Assets reporting'!$B:$B,'KPI1 Fleet asset'!$B46&amp;"IN")*$C$3)),0)</f>
        <v>0</v>
      </c>
      <c r="P46" s="24"/>
      <c r="Q46" s="26">
        <f>IFERROR((P46/(SUMIFS('KPI0 Assets reporting'!N:N,'KPI0 Assets reporting'!$B:$B,'KPI1 Fleet asset'!$B46&amp;"IN")*$C$3)),0)</f>
        <v>0</v>
      </c>
      <c r="R46" s="24"/>
      <c r="S46" s="26">
        <f>IFERROR((R46/(SUMIFS('KPI0 Assets reporting'!O:O,'KPI0 Assets reporting'!$B:$B,'KPI1 Fleet asset'!$B46&amp;"IN")*$C$3)),0)</f>
        <v>0</v>
      </c>
      <c r="T46" s="24"/>
      <c r="U46" s="26">
        <f>IFERROR((T46/(SUMIFS('KPI0 Assets reporting'!P:P,'KPI0 Assets reporting'!$B:$B,'KPI1 Fleet asset'!$B46&amp;"IN")*$C$3)),0)</f>
        <v>0</v>
      </c>
      <c r="V46" s="24"/>
      <c r="W46" s="26">
        <f>IFERROR((V46/(SUMIFS('KPI0 Assets reporting'!Q:Q,'KPI0 Assets reporting'!$B:$B,'KPI1 Fleet asset'!$B46&amp;"IN")*$C$3)),0)</f>
        <v>0</v>
      </c>
      <c r="X46" s="24"/>
      <c r="Y46" s="26">
        <f>IFERROR((X46/(SUMIFS('KPI0 Assets reporting'!R:R,'KPI0 Assets reporting'!$B:$B,'KPI1 Fleet asset'!$B46&amp;"IN")*$C$3)),0)</f>
        <v>0</v>
      </c>
      <c r="Z46" s="24"/>
      <c r="AA46" s="26">
        <f>IFERROR((Z46/(SUMIFS('KPI0 Assets reporting'!S:S,'KPI0 Assets reporting'!$B:$B,'KPI1 Fleet asset'!$B46&amp;"IN")*$C$3)),0)</f>
        <v>0</v>
      </c>
      <c r="AB46" s="24"/>
      <c r="AC46" s="26">
        <f>IFERROR((AB46/(SUMIFS('KPI0 Assets reporting'!T:T,'KPI0 Assets reporting'!$B:$B,'KPI1 Fleet asset'!$B46&amp;"IN")*$C$3)),0)</f>
        <v>0</v>
      </c>
      <c r="AD46" s="24"/>
      <c r="AE46" s="26">
        <f>IFERROR((AD46/(SUMIFS('KPI0 Assets reporting'!U:U,'KPI0 Assets reporting'!$B:$B,'KPI1 Fleet asset'!$B46&amp;"IN")*$C$3)),0)</f>
        <v>0</v>
      </c>
    </row>
    <row r="47" spans="1:31" s="2" customFormat="1">
      <c r="A47" s="5" t="s">
        <v>17</v>
      </c>
      <c r="B47" s="2" t="s">
        <v>31</v>
      </c>
      <c r="C47" s="21">
        <v>5</v>
      </c>
      <c r="D47" s="24">
        <f>SUMIF('KPI0 Assets reporting'!D:D,'KPI1 Fleet asset'!B47,'KPI0 Assets reporting'!I:I)*C47</f>
        <v>95</v>
      </c>
      <c r="E47" s="26">
        <f>IFERROR((D47/
(SUMIF('KPI0 Assets reporting'!D:D,'KPI1 Fleet asset'!B47,'KPI0 Assets reporting'!I:I)
*$C47)),0)</f>
        <v>1</v>
      </c>
      <c r="F47" s="24">
        <v>0</v>
      </c>
      <c r="G47" s="26">
        <f>IFERROR((F47/(SUMIFS('KPI0 Assets reporting'!I:I,'KPI0 Assets reporting'!$B:$B,'KPI1 Fleet asset'!$B47&amp;"IN")*$C$3)),0)</f>
        <v>0</v>
      </c>
      <c r="H47" s="24">
        <v>0</v>
      </c>
      <c r="I47" s="26">
        <f>IFERROR((H47/(SUMIFS('KPI0 Assets reporting'!J:J,'KPI0 Assets reporting'!$B:$B,'KPI1 Fleet asset'!$B47&amp;"IN")*$C$3)),0)</f>
        <v>0</v>
      </c>
      <c r="J47" s="24">
        <v>0</v>
      </c>
      <c r="K47" s="26">
        <f>IFERROR((J47/(SUMIFS('KPI0 Assets reporting'!K:K,'KPI0 Assets reporting'!$B:$B,'KPI1 Fleet asset'!$B47&amp;"IN")*$C$3)),0)</f>
        <v>0</v>
      </c>
      <c r="L47" s="24">
        <v>0</v>
      </c>
      <c r="M47" s="26">
        <f>IFERROR((L47/(SUMIFS('KPI0 Assets reporting'!L:L,'KPI0 Assets reporting'!$B:$B,'KPI1 Fleet asset'!$B47&amp;"IN")*$C$3)),0)</f>
        <v>0</v>
      </c>
      <c r="N47" s="24"/>
      <c r="O47" s="26">
        <f>IFERROR((N47/(SUMIFS('KPI0 Assets reporting'!M:M,'KPI0 Assets reporting'!$B:$B,'KPI1 Fleet asset'!$B47&amp;"IN")*$C$3)),0)</f>
        <v>0</v>
      </c>
      <c r="P47" s="24"/>
      <c r="Q47" s="26">
        <f>IFERROR((P47/(SUMIFS('KPI0 Assets reporting'!N:N,'KPI0 Assets reporting'!$B:$B,'KPI1 Fleet asset'!$B47&amp;"IN")*$C$3)),0)</f>
        <v>0</v>
      </c>
      <c r="R47" s="24"/>
      <c r="S47" s="26">
        <f>IFERROR((R47/(SUMIFS('KPI0 Assets reporting'!O:O,'KPI0 Assets reporting'!$B:$B,'KPI1 Fleet asset'!$B47&amp;"IN")*$C$3)),0)</f>
        <v>0</v>
      </c>
      <c r="T47" s="24"/>
      <c r="U47" s="26">
        <f>IFERROR((T47/(SUMIFS('KPI0 Assets reporting'!P:P,'KPI0 Assets reporting'!$B:$B,'KPI1 Fleet asset'!$B47&amp;"IN")*$C$3)),0)</f>
        <v>0</v>
      </c>
      <c r="V47" s="24"/>
      <c r="W47" s="26">
        <f>IFERROR((V47/(SUMIFS('KPI0 Assets reporting'!Q:Q,'KPI0 Assets reporting'!$B:$B,'KPI1 Fleet asset'!$B47&amp;"IN")*$C$3)),0)</f>
        <v>0</v>
      </c>
      <c r="X47" s="24"/>
      <c r="Y47" s="26">
        <f>IFERROR((X47/(SUMIFS('KPI0 Assets reporting'!R:R,'KPI0 Assets reporting'!$B:$B,'KPI1 Fleet asset'!$B47&amp;"IN")*$C$3)),0)</f>
        <v>0</v>
      </c>
      <c r="Z47" s="24"/>
      <c r="AA47" s="26">
        <f>IFERROR((Z47/(SUMIFS('KPI0 Assets reporting'!S:S,'KPI0 Assets reporting'!$B:$B,'KPI1 Fleet asset'!$B47&amp;"IN")*$C$3)),0)</f>
        <v>0</v>
      </c>
      <c r="AB47" s="24"/>
      <c r="AC47" s="26">
        <f>IFERROR((AB47/(SUMIFS('KPI0 Assets reporting'!T:T,'KPI0 Assets reporting'!$B:$B,'KPI1 Fleet asset'!$B47&amp;"IN")*$C$3)),0)</f>
        <v>0</v>
      </c>
      <c r="AD47" s="24"/>
      <c r="AE47" s="26">
        <f>IFERROR((AD47/(SUMIFS('KPI0 Assets reporting'!U:U,'KPI0 Assets reporting'!$B:$B,'KPI1 Fleet asset'!$B47&amp;"IN")*$C$3)),0)</f>
        <v>0</v>
      </c>
    </row>
    <row r="48" spans="1:31" s="2" customFormat="1">
      <c r="A48" s="5" t="s">
        <v>17</v>
      </c>
      <c r="B48" s="2" t="s">
        <v>32</v>
      </c>
      <c r="C48" s="21">
        <v>5</v>
      </c>
      <c r="D48" s="24">
        <f>SUMIF('KPI0 Assets reporting'!D:D,'KPI1 Fleet asset'!B48,'KPI0 Assets reporting'!I:I)*C48</f>
        <v>445</v>
      </c>
      <c r="E48" s="26">
        <f>IFERROR((D48/
(SUMIF('KPI0 Assets reporting'!D:D,'KPI1 Fleet asset'!B48,'KPI0 Assets reporting'!I:I)
*$C48)),0)</f>
        <v>1</v>
      </c>
      <c r="F48" s="24">
        <v>0</v>
      </c>
      <c r="G48" s="26">
        <f>IFERROR((F48/(SUMIFS('KPI0 Assets reporting'!I:I,'KPI0 Assets reporting'!$B:$B,'KPI1 Fleet asset'!$B48&amp;"IN")*$C$3)),0)</f>
        <v>0</v>
      </c>
      <c r="H48" s="24">
        <v>0</v>
      </c>
      <c r="I48" s="26">
        <f>IFERROR((H48/(SUMIFS('KPI0 Assets reporting'!J:J,'KPI0 Assets reporting'!$B:$B,'KPI1 Fleet asset'!$B48&amp;"IN")*$C$3)),0)</f>
        <v>0</v>
      </c>
      <c r="J48" s="24">
        <v>0</v>
      </c>
      <c r="K48" s="26">
        <f>IFERROR((J48/(SUMIFS('KPI0 Assets reporting'!K:K,'KPI0 Assets reporting'!$B:$B,'KPI1 Fleet asset'!$B48&amp;"IN")*$C$3)),0)</f>
        <v>0</v>
      </c>
      <c r="L48" s="24">
        <v>0</v>
      </c>
      <c r="M48" s="26">
        <f>IFERROR((L48/(SUMIFS('KPI0 Assets reporting'!L:L,'KPI0 Assets reporting'!$B:$B,'KPI1 Fleet asset'!$B48&amp;"IN")*$C$3)),0)</f>
        <v>0</v>
      </c>
      <c r="N48" s="24"/>
      <c r="O48" s="26">
        <f>IFERROR((N48/(SUMIFS('KPI0 Assets reporting'!M:M,'KPI0 Assets reporting'!$B:$B,'KPI1 Fleet asset'!$B48&amp;"IN")*$C$3)),0)</f>
        <v>0</v>
      </c>
      <c r="P48" s="24"/>
      <c r="Q48" s="26">
        <f>IFERROR((P48/(SUMIFS('KPI0 Assets reporting'!N:N,'KPI0 Assets reporting'!$B:$B,'KPI1 Fleet asset'!$B48&amp;"IN")*$C$3)),0)</f>
        <v>0</v>
      </c>
      <c r="R48" s="24"/>
      <c r="S48" s="26">
        <f>IFERROR((R48/(SUMIFS('KPI0 Assets reporting'!O:O,'KPI0 Assets reporting'!$B:$B,'KPI1 Fleet asset'!$B48&amp;"IN")*$C$3)),0)</f>
        <v>0</v>
      </c>
      <c r="T48" s="24"/>
      <c r="U48" s="26">
        <f>IFERROR((T48/(SUMIFS('KPI0 Assets reporting'!P:P,'KPI0 Assets reporting'!$B:$B,'KPI1 Fleet asset'!$B48&amp;"IN")*$C$3)),0)</f>
        <v>0</v>
      </c>
      <c r="V48" s="24"/>
      <c r="W48" s="26">
        <f>IFERROR((V48/(SUMIFS('KPI0 Assets reporting'!Q:Q,'KPI0 Assets reporting'!$B:$B,'KPI1 Fleet asset'!$B48&amp;"IN")*$C$3)),0)</f>
        <v>0</v>
      </c>
      <c r="X48" s="24"/>
      <c r="Y48" s="26">
        <f>IFERROR((X48/(SUMIFS('KPI0 Assets reporting'!R:R,'KPI0 Assets reporting'!$B:$B,'KPI1 Fleet asset'!$B48&amp;"IN")*$C$3)),0)</f>
        <v>0</v>
      </c>
      <c r="Z48" s="24"/>
      <c r="AA48" s="26">
        <f>IFERROR((Z48/(SUMIFS('KPI0 Assets reporting'!S:S,'KPI0 Assets reporting'!$B:$B,'KPI1 Fleet asset'!$B48&amp;"IN")*$C$3)),0)</f>
        <v>0</v>
      </c>
      <c r="AB48" s="24"/>
      <c r="AC48" s="26">
        <f>IFERROR((AB48/(SUMIFS('KPI0 Assets reporting'!T:T,'KPI0 Assets reporting'!$B:$B,'KPI1 Fleet asset'!$B48&amp;"IN")*$C$3)),0)</f>
        <v>0</v>
      </c>
      <c r="AD48" s="24"/>
      <c r="AE48" s="26">
        <f>IFERROR((AD48/(SUMIFS('KPI0 Assets reporting'!U:U,'KPI0 Assets reporting'!$B:$B,'KPI1 Fleet asset'!$B48&amp;"IN")*$C$3)),0)</f>
        <v>0</v>
      </c>
    </row>
    <row r="49" spans="1:31" s="2" customFormat="1">
      <c r="A49" s="5" t="s">
        <v>20</v>
      </c>
      <c r="B49" s="2" t="s">
        <v>72</v>
      </c>
      <c r="C49" s="21">
        <v>5</v>
      </c>
      <c r="D49" s="24">
        <f>SUMIF('KPI0 Assets reporting'!D:D,'KPI1 Fleet asset'!B49,'KPI0 Assets reporting'!I:I)*C49</f>
        <v>145</v>
      </c>
      <c r="E49" s="26">
        <f>IFERROR((D49/
(SUMIF('KPI0 Assets reporting'!D:D,'KPI1 Fleet asset'!B49,'KPI0 Assets reporting'!I:I)
*$C49)),0)</f>
        <v>1</v>
      </c>
      <c r="F49" s="24">
        <v>0</v>
      </c>
      <c r="G49" s="26">
        <f>IFERROR((F49/(SUMIFS('KPI0 Assets reporting'!I:I,'KPI0 Assets reporting'!$B:$B,'KPI1 Fleet asset'!$B49&amp;"IN")*$C$3)),0)</f>
        <v>0</v>
      </c>
      <c r="H49" s="24">
        <v>0</v>
      </c>
      <c r="I49" s="26">
        <f>IFERROR((H49/(SUMIFS('KPI0 Assets reporting'!J:J,'KPI0 Assets reporting'!$B:$B,'KPI1 Fleet asset'!$B49&amp;"IN")*$C$3)),0)</f>
        <v>0</v>
      </c>
      <c r="J49" s="24">
        <v>0</v>
      </c>
      <c r="K49" s="26">
        <f>IFERROR((J49/(SUMIFS('KPI0 Assets reporting'!K:K,'KPI0 Assets reporting'!$B:$B,'KPI1 Fleet asset'!$B49&amp;"IN")*$C$3)),0)</f>
        <v>0</v>
      </c>
      <c r="L49" s="24">
        <v>0</v>
      </c>
      <c r="M49" s="26">
        <f>IFERROR((L49/(SUMIFS('KPI0 Assets reporting'!L:L,'KPI0 Assets reporting'!$B:$B,'KPI1 Fleet asset'!$B49&amp;"IN")*$C$3)),0)</f>
        <v>0</v>
      </c>
      <c r="N49" s="24"/>
      <c r="O49" s="26">
        <f>IFERROR((N49/(SUMIFS('KPI0 Assets reporting'!M:M,'KPI0 Assets reporting'!$B:$B,'KPI1 Fleet asset'!$B49&amp;"IN")*$C$3)),0)</f>
        <v>0</v>
      </c>
      <c r="P49" s="24"/>
      <c r="Q49" s="26">
        <f>IFERROR((P49/(SUMIFS('KPI0 Assets reporting'!N:N,'KPI0 Assets reporting'!$B:$B,'KPI1 Fleet asset'!$B49&amp;"IN")*$C$3)),0)</f>
        <v>0</v>
      </c>
      <c r="R49" s="24"/>
      <c r="S49" s="26">
        <f>IFERROR((R49/(SUMIFS('KPI0 Assets reporting'!O:O,'KPI0 Assets reporting'!$B:$B,'KPI1 Fleet asset'!$B49&amp;"IN")*$C$3)),0)</f>
        <v>0</v>
      </c>
      <c r="T49" s="24"/>
      <c r="U49" s="26">
        <f>IFERROR((T49/(SUMIFS('KPI0 Assets reporting'!P:P,'KPI0 Assets reporting'!$B:$B,'KPI1 Fleet asset'!$B49&amp;"IN")*$C$3)),0)</f>
        <v>0</v>
      </c>
      <c r="V49" s="24"/>
      <c r="W49" s="26">
        <f>IFERROR((V49/(SUMIFS('KPI0 Assets reporting'!Q:Q,'KPI0 Assets reporting'!$B:$B,'KPI1 Fleet asset'!$B49&amp;"IN")*$C$3)),0)</f>
        <v>0</v>
      </c>
      <c r="X49" s="24"/>
      <c r="Y49" s="26">
        <f>IFERROR((X49/(SUMIFS('KPI0 Assets reporting'!R:R,'KPI0 Assets reporting'!$B:$B,'KPI1 Fleet asset'!$B49&amp;"IN")*$C$3)),0)</f>
        <v>0</v>
      </c>
      <c r="Z49" s="24"/>
      <c r="AA49" s="26">
        <f>IFERROR((Z49/(SUMIFS('KPI0 Assets reporting'!S:S,'KPI0 Assets reporting'!$B:$B,'KPI1 Fleet asset'!$B49&amp;"IN")*$C$3)),0)</f>
        <v>0</v>
      </c>
      <c r="AB49" s="24"/>
      <c r="AC49" s="26">
        <f>IFERROR((AB49/(SUMIFS('KPI0 Assets reporting'!T:T,'KPI0 Assets reporting'!$B:$B,'KPI1 Fleet asset'!$B49&amp;"IN")*$C$3)),0)</f>
        <v>0</v>
      </c>
      <c r="AD49" s="24"/>
      <c r="AE49" s="26">
        <f>IFERROR((AD49/(SUMIFS('KPI0 Assets reporting'!U:U,'KPI0 Assets reporting'!$B:$B,'KPI1 Fleet asset'!$B49&amp;"IN")*$C$3)),0)</f>
        <v>0</v>
      </c>
    </row>
    <row r="50" spans="1:31" s="2" customFormat="1">
      <c r="A50" s="5" t="s">
        <v>18</v>
      </c>
      <c r="B50" s="2" t="s">
        <v>45</v>
      </c>
      <c r="C50" s="21">
        <v>5</v>
      </c>
      <c r="D50" s="24">
        <f>SUMIF('KPI0 Assets reporting'!D:D,'KPI1 Fleet asset'!B50,'KPI0 Assets reporting'!I:I)*C50</f>
        <v>860</v>
      </c>
      <c r="E50" s="26">
        <f>IFERROR((D50/
(SUMIF('KPI0 Assets reporting'!D:D,'KPI1 Fleet asset'!B50,'KPI0 Assets reporting'!I:I)
*$C50)),0)</f>
        <v>1</v>
      </c>
      <c r="F50" s="24">
        <v>0</v>
      </c>
      <c r="G50" s="26">
        <f>IFERROR((F50/(SUMIFS('KPI0 Assets reporting'!I:I,'KPI0 Assets reporting'!$B:$B,'KPI1 Fleet asset'!$B50&amp;"IN")*$C$3)),0)</f>
        <v>0</v>
      </c>
      <c r="H50" s="24">
        <v>0</v>
      </c>
      <c r="I50" s="26">
        <f>IFERROR((H50/(SUMIFS('KPI0 Assets reporting'!J:J,'KPI0 Assets reporting'!$B:$B,'KPI1 Fleet asset'!$B50&amp;"IN")*$C$3)),0)</f>
        <v>0</v>
      </c>
      <c r="J50" s="24">
        <v>0</v>
      </c>
      <c r="K50" s="26">
        <f>IFERROR((J50/(SUMIFS('KPI0 Assets reporting'!K:K,'KPI0 Assets reporting'!$B:$B,'KPI1 Fleet asset'!$B50&amp;"IN")*$C$3)),0)</f>
        <v>0</v>
      </c>
      <c r="L50" s="24">
        <v>0</v>
      </c>
      <c r="M50" s="26">
        <f>IFERROR((L50/(SUMIFS('KPI0 Assets reporting'!L:L,'KPI0 Assets reporting'!$B:$B,'KPI1 Fleet asset'!$B50&amp;"IN")*$C$3)),0)</f>
        <v>0</v>
      </c>
      <c r="N50" s="24"/>
      <c r="O50" s="26">
        <f>IFERROR((N50/(SUMIFS('KPI0 Assets reporting'!M:M,'KPI0 Assets reporting'!$B:$B,'KPI1 Fleet asset'!$B50&amp;"IN")*$C$3)),0)</f>
        <v>0</v>
      </c>
      <c r="P50" s="24"/>
      <c r="Q50" s="26">
        <f>IFERROR((P50/(SUMIFS('KPI0 Assets reporting'!N:N,'KPI0 Assets reporting'!$B:$B,'KPI1 Fleet asset'!$B50&amp;"IN")*$C$3)),0)</f>
        <v>0</v>
      </c>
      <c r="R50" s="24"/>
      <c r="S50" s="26">
        <f>IFERROR((R50/(SUMIFS('KPI0 Assets reporting'!O:O,'KPI0 Assets reporting'!$B:$B,'KPI1 Fleet asset'!$B50&amp;"IN")*$C$3)),0)</f>
        <v>0</v>
      </c>
      <c r="T50" s="24"/>
      <c r="U50" s="26">
        <f>IFERROR((T50/(SUMIFS('KPI0 Assets reporting'!P:P,'KPI0 Assets reporting'!$B:$B,'KPI1 Fleet asset'!$B50&amp;"IN")*$C$3)),0)</f>
        <v>0</v>
      </c>
      <c r="V50" s="24"/>
      <c r="W50" s="26">
        <f>IFERROR((V50/(SUMIFS('KPI0 Assets reporting'!Q:Q,'KPI0 Assets reporting'!$B:$B,'KPI1 Fleet asset'!$B50&amp;"IN")*$C$3)),0)</f>
        <v>0</v>
      </c>
      <c r="X50" s="24"/>
      <c r="Y50" s="26">
        <f>IFERROR((X50/(SUMIFS('KPI0 Assets reporting'!R:R,'KPI0 Assets reporting'!$B:$B,'KPI1 Fleet asset'!$B50&amp;"IN")*$C$3)),0)</f>
        <v>0</v>
      </c>
      <c r="Z50" s="24"/>
      <c r="AA50" s="26">
        <f>IFERROR((Z50/(SUMIFS('KPI0 Assets reporting'!S:S,'KPI0 Assets reporting'!$B:$B,'KPI1 Fleet asset'!$B50&amp;"IN")*$C$3)),0)</f>
        <v>0</v>
      </c>
      <c r="AB50" s="24"/>
      <c r="AC50" s="26">
        <f>IFERROR((AB50/(SUMIFS('KPI0 Assets reporting'!T:T,'KPI0 Assets reporting'!$B:$B,'KPI1 Fleet asset'!$B50&amp;"IN")*$C$3)),0)</f>
        <v>0</v>
      </c>
      <c r="AD50" s="24"/>
      <c r="AE50" s="26">
        <f>IFERROR((AD50/(SUMIFS('KPI0 Assets reporting'!U:U,'KPI0 Assets reporting'!$B:$B,'KPI1 Fleet asset'!$B50&amp;"IN")*$C$3)),0)</f>
        <v>0</v>
      </c>
    </row>
    <row r="51" spans="1:31" s="2" customFormat="1">
      <c r="A51" s="5" t="s">
        <v>17</v>
      </c>
      <c r="B51" s="2" t="s">
        <v>33</v>
      </c>
      <c r="C51" s="21">
        <v>5</v>
      </c>
      <c r="D51" s="24">
        <f>SUMIF('KPI0 Assets reporting'!D:D,'KPI1 Fleet asset'!B51,'KPI0 Assets reporting'!I:I)*C51</f>
        <v>425</v>
      </c>
      <c r="E51" s="26">
        <f>IFERROR((D51/
(SUMIF('KPI0 Assets reporting'!D:D,'KPI1 Fleet asset'!B51,'KPI0 Assets reporting'!I:I)
*$C51)),0)</f>
        <v>1</v>
      </c>
      <c r="F51" s="24">
        <v>0</v>
      </c>
      <c r="G51" s="26">
        <f>IFERROR((F51/(SUMIFS('KPI0 Assets reporting'!I:I,'KPI0 Assets reporting'!$B:$B,'KPI1 Fleet asset'!$B51&amp;"IN")*$C$3)),0)</f>
        <v>0</v>
      </c>
      <c r="H51" s="24">
        <v>0</v>
      </c>
      <c r="I51" s="26">
        <f>IFERROR((H51/(SUMIFS('KPI0 Assets reporting'!J:J,'KPI0 Assets reporting'!$B:$B,'KPI1 Fleet asset'!$B51&amp;"IN")*$C$3)),0)</f>
        <v>0</v>
      </c>
      <c r="J51" s="24">
        <v>0</v>
      </c>
      <c r="K51" s="26">
        <f>IFERROR((J51/(SUMIFS('KPI0 Assets reporting'!K:K,'KPI0 Assets reporting'!$B:$B,'KPI1 Fleet asset'!$B51&amp;"IN")*$C$3)),0)</f>
        <v>0</v>
      </c>
      <c r="L51" s="24">
        <v>0</v>
      </c>
      <c r="M51" s="26">
        <f>IFERROR((L51/(SUMIFS('KPI0 Assets reporting'!L:L,'KPI0 Assets reporting'!$B:$B,'KPI1 Fleet asset'!$B51&amp;"IN")*$C$3)),0)</f>
        <v>0</v>
      </c>
      <c r="N51" s="24"/>
      <c r="O51" s="26">
        <f>IFERROR((N51/(SUMIFS('KPI0 Assets reporting'!M:M,'KPI0 Assets reporting'!$B:$B,'KPI1 Fleet asset'!$B51&amp;"IN")*$C$3)),0)</f>
        <v>0</v>
      </c>
      <c r="P51" s="24"/>
      <c r="Q51" s="26">
        <f>IFERROR((P51/(SUMIFS('KPI0 Assets reporting'!N:N,'KPI0 Assets reporting'!$B:$B,'KPI1 Fleet asset'!$B51&amp;"IN")*$C$3)),0)</f>
        <v>0</v>
      </c>
      <c r="R51" s="24"/>
      <c r="S51" s="26">
        <f>IFERROR((R51/(SUMIFS('KPI0 Assets reporting'!O:O,'KPI0 Assets reporting'!$B:$B,'KPI1 Fleet asset'!$B51&amp;"IN")*$C$3)),0)</f>
        <v>0</v>
      </c>
      <c r="T51" s="24"/>
      <c r="U51" s="26">
        <f>IFERROR((T51/(SUMIFS('KPI0 Assets reporting'!P:P,'KPI0 Assets reporting'!$B:$B,'KPI1 Fleet asset'!$B51&amp;"IN")*$C$3)),0)</f>
        <v>0</v>
      </c>
      <c r="V51" s="24"/>
      <c r="W51" s="26">
        <f>IFERROR((V51/(SUMIFS('KPI0 Assets reporting'!Q:Q,'KPI0 Assets reporting'!$B:$B,'KPI1 Fleet asset'!$B51&amp;"IN")*$C$3)),0)</f>
        <v>0</v>
      </c>
      <c r="X51" s="24"/>
      <c r="Y51" s="26">
        <f>IFERROR((X51/(SUMIFS('KPI0 Assets reporting'!R:R,'KPI0 Assets reporting'!$B:$B,'KPI1 Fleet asset'!$B51&amp;"IN")*$C$3)),0)</f>
        <v>0</v>
      </c>
      <c r="Z51" s="24"/>
      <c r="AA51" s="26">
        <f>IFERROR((Z51/(SUMIFS('KPI0 Assets reporting'!S:S,'KPI0 Assets reporting'!$B:$B,'KPI1 Fleet asset'!$B51&amp;"IN")*$C$3)),0)</f>
        <v>0</v>
      </c>
      <c r="AB51" s="24"/>
      <c r="AC51" s="26">
        <f>IFERROR((AB51/(SUMIFS('KPI0 Assets reporting'!T:T,'KPI0 Assets reporting'!$B:$B,'KPI1 Fleet asset'!$B51&amp;"IN")*$C$3)),0)</f>
        <v>0</v>
      </c>
      <c r="AD51" s="24"/>
      <c r="AE51" s="26">
        <f>IFERROR((AD51/(SUMIFS('KPI0 Assets reporting'!U:U,'KPI0 Assets reporting'!$B:$B,'KPI1 Fleet asset'!$B51&amp;"IN")*$C$3)),0)</f>
        <v>0</v>
      </c>
    </row>
    <row r="52" spans="1:31" s="2" customFormat="1">
      <c r="A52" s="5" t="s">
        <v>18</v>
      </c>
      <c r="B52" s="2" t="s">
        <v>46</v>
      </c>
      <c r="C52" s="21">
        <v>5</v>
      </c>
      <c r="D52" s="24">
        <f>SUMIF('KPI0 Assets reporting'!D:D,'KPI1 Fleet asset'!B52,'KPI0 Assets reporting'!I:I)*C52</f>
        <v>375</v>
      </c>
      <c r="E52" s="26">
        <f>IFERROR((D52/
(SUMIF('KPI0 Assets reporting'!D:D,'KPI1 Fleet asset'!B52,'KPI0 Assets reporting'!I:I)
*$C52)),0)</f>
        <v>1</v>
      </c>
      <c r="F52" s="24">
        <v>0</v>
      </c>
      <c r="G52" s="26">
        <f>IFERROR((F52/(SUMIFS('KPI0 Assets reporting'!I:I,'KPI0 Assets reporting'!$B:$B,'KPI1 Fleet asset'!$B52&amp;"IN")*$C$3)),0)</f>
        <v>0</v>
      </c>
      <c r="H52" s="24">
        <v>0</v>
      </c>
      <c r="I52" s="26">
        <f>IFERROR((H52/(SUMIFS('KPI0 Assets reporting'!J:J,'KPI0 Assets reporting'!$B:$B,'KPI1 Fleet asset'!$B52&amp;"IN")*$C$3)),0)</f>
        <v>0</v>
      </c>
      <c r="J52" s="24">
        <v>0</v>
      </c>
      <c r="K52" s="26">
        <f>IFERROR((J52/(SUMIFS('KPI0 Assets reporting'!K:K,'KPI0 Assets reporting'!$B:$B,'KPI1 Fleet asset'!$B52&amp;"IN")*$C$3)),0)</f>
        <v>0</v>
      </c>
      <c r="L52" s="24">
        <v>0</v>
      </c>
      <c r="M52" s="26">
        <f>IFERROR((L52/(SUMIFS('KPI0 Assets reporting'!L:L,'KPI0 Assets reporting'!$B:$B,'KPI1 Fleet asset'!$B52&amp;"IN")*$C$3)),0)</f>
        <v>0</v>
      </c>
      <c r="N52" s="24"/>
      <c r="O52" s="26">
        <f>IFERROR((N52/(SUMIFS('KPI0 Assets reporting'!M:M,'KPI0 Assets reporting'!$B:$B,'KPI1 Fleet asset'!$B52&amp;"IN")*$C$3)),0)</f>
        <v>0</v>
      </c>
      <c r="P52" s="24"/>
      <c r="Q52" s="26">
        <f>IFERROR((P52/(SUMIFS('KPI0 Assets reporting'!N:N,'KPI0 Assets reporting'!$B:$B,'KPI1 Fleet asset'!$B52&amp;"IN")*$C$3)),0)</f>
        <v>0</v>
      </c>
      <c r="R52" s="24"/>
      <c r="S52" s="26">
        <f>IFERROR((R52/(SUMIFS('KPI0 Assets reporting'!O:O,'KPI0 Assets reporting'!$B:$B,'KPI1 Fleet asset'!$B52&amp;"IN")*$C$3)),0)</f>
        <v>0</v>
      </c>
      <c r="T52" s="24"/>
      <c r="U52" s="26">
        <f>IFERROR((T52/(SUMIFS('KPI0 Assets reporting'!P:P,'KPI0 Assets reporting'!$B:$B,'KPI1 Fleet asset'!$B52&amp;"IN")*$C$3)),0)</f>
        <v>0</v>
      </c>
      <c r="V52" s="24"/>
      <c r="W52" s="26">
        <f>IFERROR((V52/(SUMIFS('KPI0 Assets reporting'!Q:Q,'KPI0 Assets reporting'!$B:$B,'KPI1 Fleet asset'!$B52&amp;"IN")*$C$3)),0)</f>
        <v>0</v>
      </c>
      <c r="X52" s="24"/>
      <c r="Y52" s="26">
        <f>IFERROR((X52/(SUMIFS('KPI0 Assets reporting'!R:R,'KPI0 Assets reporting'!$B:$B,'KPI1 Fleet asset'!$B52&amp;"IN")*$C$3)),0)</f>
        <v>0</v>
      </c>
      <c r="Z52" s="24"/>
      <c r="AA52" s="26">
        <f>IFERROR((Z52/(SUMIFS('KPI0 Assets reporting'!S:S,'KPI0 Assets reporting'!$B:$B,'KPI1 Fleet asset'!$B52&amp;"IN")*$C$3)),0)</f>
        <v>0</v>
      </c>
      <c r="AB52" s="24"/>
      <c r="AC52" s="26">
        <f>IFERROR((AB52/(SUMIFS('KPI0 Assets reporting'!T:T,'KPI0 Assets reporting'!$B:$B,'KPI1 Fleet asset'!$B52&amp;"IN")*$C$3)),0)</f>
        <v>0</v>
      </c>
      <c r="AD52" s="24"/>
      <c r="AE52" s="26">
        <f>IFERROR((AD52/(SUMIFS('KPI0 Assets reporting'!U:U,'KPI0 Assets reporting'!$B:$B,'KPI1 Fleet asset'!$B52&amp;"IN")*$C$3)),0)</f>
        <v>0</v>
      </c>
    </row>
    <row r="53" spans="1:31" s="2" customFormat="1">
      <c r="A53" s="5" t="s">
        <v>18</v>
      </c>
      <c r="B53" s="2" t="s">
        <v>47</v>
      </c>
      <c r="C53" s="21">
        <v>5</v>
      </c>
      <c r="D53" s="24">
        <f>SUMIF('KPI0 Assets reporting'!D:D,'KPI1 Fleet asset'!B53,'KPI0 Assets reporting'!I:I)*C53</f>
        <v>670</v>
      </c>
      <c r="E53" s="26">
        <f>IFERROR((D53/
(SUMIF('KPI0 Assets reporting'!D:D,'KPI1 Fleet asset'!B53,'KPI0 Assets reporting'!I:I)
*$C53)),0)</f>
        <v>1</v>
      </c>
      <c r="F53" s="24">
        <v>0</v>
      </c>
      <c r="G53" s="26">
        <f>IFERROR((F53/(SUMIFS('KPI0 Assets reporting'!I:I,'KPI0 Assets reporting'!$B:$B,'KPI1 Fleet asset'!$B53&amp;"IN")*$C$3)),0)</f>
        <v>0</v>
      </c>
      <c r="H53" s="24">
        <v>0</v>
      </c>
      <c r="I53" s="26">
        <f>IFERROR((H53/(SUMIFS('KPI0 Assets reporting'!J:J,'KPI0 Assets reporting'!$B:$B,'KPI1 Fleet asset'!$B53&amp;"IN")*$C$3)),0)</f>
        <v>0</v>
      </c>
      <c r="J53" s="24">
        <v>0</v>
      </c>
      <c r="K53" s="26">
        <f>IFERROR((J53/(SUMIFS('KPI0 Assets reporting'!K:K,'KPI0 Assets reporting'!$B:$B,'KPI1 Fleet asset'!$B53&amp;"IN")*$C$3)),0)</f>
        <v>0</v>
      </c>
      <c r="L53" s="24">
        <v>0</v>
      </c>
      <c r="M53" s="26">
        <f>IFERROR((L53/(SUMIFS('KPI0 Assets reporting'!L:L,'KPI0 Assets reporting'!$B:$B,'KPI1 Fleet asset'!$B53&amp;"IN")*$C$3)),0)</f>
        <v>0</v>
      </c>
      <c r="N53" s="24"/>
      <c r="O53" s="26">
        <f>IFERROR((N53/(SUMIFS('KPI0 Assets reporting'!M:M,'KPI0 Assets reporting'!$B:$B,'KPI1 Fleet asset'!$B53&amp;"IN")*$C$3)),0)</f>
        <v>0</v>
      </c>
      <c r="P53" s="24"/>
      <c r="Q53" s="26">
        <f>IFERROR((P53/(SUMIFS('KPI0 Assets reporting'!N:N,'KPI0 Assets reporting'!$B:$B,'KPI1 Fleet asset'!$B53&amp;"IN")*$C$3)),0)</f>
        <v>0</v>
      </c>
      <c r="R53" s="24"/>
      <c r="S53" s="26">
        <f>IFERROR((R53/(SUMIFS('KPI0 Assets reporting'!O:O,'KPI0 Assets reporting'!$B:$B,'KPI1 Fleet asset'!$B53&amp;"IN")*$C$3)),0)</f>
        <v>0</v>
      </c>
      <c r="T53" s="24"/>
      <c r="U53" s="26">
        <f>IFERROR((T53/(SUMIFS('KPI0 Assets reporting'!P:P,'KPI0 Assets reporting'!$B:$B,'KPI1 Fleet asset'!$B53&amp;"IN")*$C$3)),0)</f>
        <v>0</v>
      </c>
      <c r="V53" s="24"/>
      <c r="W53" s="26">
        <f>IFERROR((V53/(SUMIFS('KPI0 Assets reporting'!Q:Q,'KPI0 Assets reporting'!$B:$B,'KPI1 Fleet asset'!$B53&amp;"IN")*$C$3)),0)</f>
        <v>0</v>
      </c>
      <c r="X53" s="24"/>
      <c r="Y53" s="26">
        <f>IFERROR((X53/(SUMIFS('KPI0 Assets reporting'!R:R,'KPI0 Assets reporting'!$B:$B,'KPI1 Fleet asset'!$B53&amp;"IN")*$C$3)),0)</f>
        <v>0</v>
      </c>
      <c r="Z53" s="24"/>
      <c r="AA53" s="26">
        <f>IFERROR((Z53/(SUMIFS('KPI0 Assets reporting'!S:S,'KPI0 Assets reporting'!$B:$B,'KPI1 Fleet asset'!$B53&amp;"IN")*$C$3)),0)</f>
        <v>0</v>
      </c>
      <c r="AB53" s="24"/>
      <c r="AC53" s="26">
        <f>IFERROR((AB53/(SUMIFS('KPI0 Assets reporting'!T:T,'KPI0 Assets reporting'!$B:$B,'KPI1 Fleet asset'!$B53&amp;"IN")*$C$3)),0)</f>
        <v>0</v>
      </c>
      <c r="AD53" s="24"/>
      <c r="AE53" s="26">
        <f>IFERROR((AD53/(SUMIFS('KPI0 Assets reporting'!U:U,'KPI0 Assets reporting'!$B:$B,'KPI1 Fleet asset'!$B53&amp;"IN")*$C$3)),0)</f>
        <v>0</v>
      </c>
    </row>
    <row r="54" spans="1:31" s="2" customFormat="1">
      <c r="A54"/>
      <c r="B54"/>
      <c r="C54" s="1"/>
      <c r="D54" s="24"/>
      <c r="E54" s="27"/>
      <c r="F54" s="24"/>
      <c r="G54" s="27"/>
      <c r="H54" s="24"/>
      <c r="I54" s="27"/>
      <c r="J54" s="24"/>
      <c r="K54" s="27"/>
      <c r="L54" s="24"/>
      <c r="M54" s="27"/>
      <c r="N54" s="24"/>
      <c r="O54" s="27"/>
      <c r="P54" s="24"/>
      <c r="Q54" s="27"/>
      <c r="R54" s="24"/>
      <c r="S54" s="27"/>
      <c r="T54" s="24"/>
      <c r="U54" s="27"/>
      <c r="V54" s="24"/>
      <c r="W54" s="27"/>
      <c r="X54" s="24"/>
      <c r="Y54" s="27"/>
      <c r="Z54" s="24"/>
      <c r="AA54" s="27"/>
      <c r="AB54" s="24"/>
      <c r="AC54" s="27"/>
      <c r="AD54" s="24"/>
      <c r="AE54" s="27"/>
    </row>
    <row r="55" spans="1:31" s="2" customFormat="1">
      <c r="A55"/>
      <c r="B55"/>
      <c r="C55" s="1"/>
      <c r="D55" s="24"/>
      <c r="E55" s="27"/>
      <c r="F55" s="24"/>
      <c r="G55" s="27"/>
      <c r="H55" s="24"/>
      <c r="I55" s="27"/>
      <c r="J55" s="24"/>
      <c r="K55" s="27"/>
      <c r="L55" s="24"/>
      <c r="M55" s="27"/>
      <c r="N55" s="24"/>
      <c r="O55" s="27"/>
      <c r="P55" s="24"/>
      <c r="Q55" s="27"/>
      <c r="R55" s="24"/>
      <c r="S55" s="27"/>
      <c r="T55" s="24"/>
      <c r="U55" s="27"/>
      <c r="V55" s="24"/>
      <c r="W55" s="27"/>
      <c r="X55" s="24"/>
      <c r="Y55" s="27"/>
      <c r="Z55" s="24"/>
      <c r="AA55" s="27"/>
      <c r="AB55" s="24"/>
      <c r="AC55" s="27"/>
      <c r="AD55" s="24"/>
      <c r="AE55" s="27"/>
    </row>
    <row r="56" spans="1:31" s="2" customFormat="1">
      <c r="A56"/>
      <c r="B56"/>
      <c r="C56" s="1"/>
      <c r="D56" s="24"/>
      <c r="E56" s="27"/>
      <c r="F56" s="24"/>
      <c r="G56" s="27"/>
      <c r="H56" s="24"/>
      <c r="I56" s="27"/>
      <c r="J56" s="24"/>
      <c r="K56" s="27"/>
      <c r="L56" s="24"/>
      <c r="M56" s="27"/>
      <c r="N56" s="24"/>
      <c r="O56" s="27"/>
      <c r="P56" s="24"/>
      <c r="Q56" s="27"/>
      <c r="R56" s="24"/>
      <c r="S56" s="27"/>
      <c r="T56" s="24"/>
      <c r="U56" s="27"/>
      <c r="V56" s="24"/>
      <c r="W56" s="27"/>
      <c r="X56" s="24"/>
      <c r="Y56" s="27"/>
      <c r="Z56" s="24"/>
      <c r="AA56" s="27"/>
      <c r="AB56" s="24"/>
      <c r="AC56" s="27"/>
      <c r="AD56" s="24"/>
      <c r="AE56" s="27"/>
    </row>
    <row r="57" spans="1:31" s="2" customFormat="1">
      <c r="A57"/>
      <c r="B57"/>
      <c r="C57" s="1"/>
      <c r="D57" s="24"/>
      <c r="E57" s="27"/>
      <c r="F57" s="24"/>
      <c r="G57" s="27"/>
      <c r="H57" s="24"/>
      <c r="I57" s="27"/>
      <c r="J57" s="24"/>
      <c r="K57" s="27"/>
      <c r="L57" s="24"/>
      <c r="M57" s="27"/>
      <c r="N57" s="24"/>
      <c r="O57" s="27"/>
      <c r="P57" s="24"/>
      <c r="Q57" s="27"/>
      <c r="R57" s="24"/>
      <c r="S57" s="27"/>
      <c r="T57" s="24"/>
      <c r="U57" s="27"/>
      <c r="V57" s="24"/>
      <c r="W57" s="27"/>
      <c r="X57" s="24"/>
      <c r="Y57" s="27"/>
      <c r="Z57" s="24"/>
      <c r="AA57" s="27"/>
      <c r="AB57" s="24"/>
      <c r="AC57" s="27"/>
      <c r="AD57" s="24"/>
      <c r="AE57" s="27"/>
    </row>
    <row r="58" spans="1:31" s="2" customFormat="1">
      <c r="A58"/>
      <c r="B58"/>
      <c r="C58" s="1"/>
      <c r="D58" s="24"/>
      <c r="E58" s="27"/>
      <c r="F58" s="24"/>
      <c r="G58" s="27"/>
      <c r="H58" s="24"/>
      <c r="I58" s="27"/>
      <c r="J58" s="24"/>
      <c r="K58" s="27"/>
      <c r="L58" s="24"/>
      <c r="M58" s="27"/>
      <c r="N58" s="24"/>
      <c r="O58" s="27"/>
      <c r="P58" s="24"/>
      <c r="Q58" s="27"/>
      <c r="R58" s="24"/>
      <c r="S58" s="27"/>
      <c r="T58" s="24"/>
      <c r="U58" s="27"/>
      <c r="V58" s="24"/>
      <c r="W58" s="27"/>
      <c r="X58" s="24"/>
      <c r="Y58" s="27"/>
      <c r="Z58" s="24"/>
      <c r="AA58" s="27"/>
      <c r="AB58" s="24"/>
      <c r="AC58" s="27"/>
      <c r="AD58" s="24"/>
      <c r="AE58" s="27"/>
    </row>
    <row r="59" spans="1:31" s="2" customFormat="1">
      <c r="A59"/>
      <c r="B59"/>
      <c r="C59" s="1"/>
      <c r="D59" s="24"/>
      <c r="E59" s="27"/>
      <c r="F59" s="24"/>
      <c r="G59" s="27"/>
      <c r="H59" s="24"/>
      <c r="I59" s="27"/>
      <c r="J59" s="24"/>
      <c r="K59" s="27"/>
      <c r="L59" s="24"/>
      <c r="M59" s="27"/>
      <c r="N59" s="24"/>
      <c r="O59" s="27"/>
      <c r="P59" s="24"/>
      <c r="Q59" s="27"/>
      <c r="R59" s="24"/>
      <c r="S59" s="27"/>
      <c r="T59" s="24"/>
      <c r="U59" s="27"/>
      <c r="V59" s="24"/>
      <c r="W59" s="27"/>
      <c r="X59" s="24"/>
      <c r="Y59" s="27"/>
      <c r="Z59" s="24"/>
      <c r="AA59" s="27"/>
      <c r="AB59" s="24"/>
      <c r="AC59" s="27"/>
      <c r="AD59" s="24"/>
      <c r="AE59" s="27"/>
    </row>
    <row r="60" spans="1:31" s="2" customFormat="1">
      <c r="A60"/>
      <c r="B60"/>
      <c r="C60" s="1"/>
      <c r="D60" s="24"/>
      <c r="E60" s="27"/>
      <c r="F60" s="24"/>
      <c r="G60" s="27"/>
      <c r="H60" s="24"/>
      <c r="I60" s="27"/>
      <c r="J60" s="24"/>
      <c r="K60" s="27"/>
      <c r="L60" s="24"/>
      <c r="M60" s="27"/>
      <c r="N60" s="24"/>
      <c r="O60" s="27"/>
      <c r="P60" s="24"/>
      <c r="Q60" s="27"/>
      <c r="R60" s="24"/>
      <c r="S60" s="27"/>
      <c r="T60" s="24"/>
      <c r="U60" s="27"/>
      <c r="V60" s="24"/>
      <c r="W60" s="27"/>
      <c r="X60" s="24"/>
      <c r="Y60" s="27"/>
      <c r="Z60" s="24"/>
      <c r="AA60" s="27"/>
      <c r="AB60" s="24"/>
      <c r="AC60" s="27"/>
      <c r="AD60" s="24"/>
      <c r="AE60" s="27"/>
    </row>
    <row r="61" spans="1:31" s="2" customFormat="1">
      <c r="A61"/>
      <c r="B61"/>
      <c r="C61" s="1"/>
      <c r="D61" s="24"/>
      <c r="E61" s="27"/>
      <c r="F61" s="24"/>
      <c r="G61" s="27"/>
      <c r="H61" s="24"/>
      <c r="I61" s="27"/>
      <c r="J61" s="24"/>
      <c r="K61" s="27"/>
      <c r="L61" s="24"/>
      <c r="M61" s="27"/>
      <c r="N61" s="24"/>
      <c r="O61" s="27"/>
      <c r="P61" s="24"/>
      <c r="Q61" s="27"/>
      <c r="R61" s="24"/>
      <c r="S61" s="27"/>
      <c r="T61" s="24"/>
      <c r="U61" s="27"/>
      <c r="V61" s="24"/>
      <c r="W61" s="27"/>
      <c r="X61" s="24"/>
      <c r="Y61" s="27"/>
      <c r="Z61" s="24"/>
      <c r="AA61" s="27"/>
      <c r="AB61" s="24"/>
      <c r="AC61" s="27"/>
      <c r="AD61" s="24"/>
      <c r="AE61" s="27"/>
    </row>
    <row r="62" spans="1:31" s="2" customFormat="1">
      <c r="A62"/>
      <c r="B62"/>
      <c r="C62" s="1"/>
      <c r="D62" s="24"/>
      <c r="E62" s="27"/>
      <c r="F62" s="24"/>
      <c r="G62" s="27"/>
      <c r="H62" s="24"/>
      <c r="I62" s="27"/>
      <c r="J62" s="24"/>
      <c r="K62" s="27"/>
      <c r="L62" s="24"/>
      <c r="M62" s="27"/>
      <c r="N62" s="24"/>
      <c r="O62" s="27"/>
      <c r="P62" s="24"/>
      <c r="Q62" s="27"/>
      <c r="R62" s="24"/>
      <c r="S62" s="27"/>
      <c r="T62" s="24"/>
      <c r="U62" s="27"/>
      <c r="V62" s="24"/>
      <c r="W62" s="27"/>
      <c r="X62" s="24"/>
      <c r="Y62" s="27"/>
      <c r="Z62" s="24"/>
      <c r="AA62" s="27"/>
      <c r="AB62" s="24"/>
      <c r="AC62" s="27"/>
      <c r="AD62" s="24"/>
      <c r="AE62" s="27"/>
    </row>
    <row r="63" spans="1:31" s="2" customFormat="1">
      <c r="A63"/>
      <c r="B63"/>
      <c r="C63" s="1"/>
      <c r="D63" s="24"/>
      <c r="E63" s="27"/>
      <c r="F63" s="24"/>
      <c r="G63" s="27"/>
      <c r="H63" s="24"/>
      <c r="I63" s="27"/>
      <c r="J63" s="24"/>
      <c r="K63" s="27"/>
      <c r="L63" s="24"/>
      <c r="M63" s="27"/>
      <c r="N63" s="24"/>
      <c r="O63" s="27"/>
      <c r="P63" s="24"/>
      <c r="Q63" s="27"/>
      <c r="R63" s="24"/>
      <c r="S63" s="27"/>
      <c r="T63" s="24"/>
      <c r="U63" s="27"/>
      <c r="V63" s="24"/>
      <c r="W63" s="27"/>
      <c r="X63" s="24"/>
      <c r="Y63" s="27"/>
      <c r="Z63" s="24"/>
      <c r="AA63" s="27"/>
      <c r="AB63" s="24"/>
      <c r="AC63" s="27"/>
      <c r="AD63" s="24"/>
      <c r="AE63" s="27"/>
    </row>
    <row r="64" spans="1:31" s="2" customFormat="1">
      <c r="A64"/>
      <c r="B64"/>
      <c r="C64" s="1"/>
      <c r="D64" s="24"/>
      <c r="E64" s="27"/>
      <c r="F64" s="24"/>
      <c r="G64" s="27"/>
      <c r="H64" s="24"/>
      <c r="I64" s="27"/>
      <c r="J64" s="24"/>
      <c r="K64" s="27"/>
      <c r="L64" s="24"/>
      <c r="M64" s="27"/>
      <c r="N64" s="24"/>
      <c r="O64" s="27"/>
      <c r="P64" s="24"/>
      <c r="Q64" s="27"/>
      <c r="R64" s="24"/>
      <c r="S64" s="27"/>
      <c r="T64" s="24"/>
      <c r="U64" s="27"/>
      <c r="V64" s="24"/>
      <c r="W64" s="27"/>
      <c r="X64" s="24"/>
      <c r="Y64" s="27"/>
      <c r="Z64" s="24"/>
      <c r="AA64" s="27"/>
      <c r="AB64" s="24"/>
      <c r="AC64" s="27"/>
      <c r="AD64" s="24"/>
      <c r="AE64" s="27"/>
    </row>
    <row r="65" spans="1:31" s="2" customFormat="1">
      <c r="A65"/>
      <c r="B65"/>
      <c r="C65" s="1"/>
      <c r="D65" s="24"/>
      <c r="E65" s="27"/>
      <c r="F65" s="24"/>
      <c r="G65" s="27"/>
      <c r="H65" s="24"/>
      <c r="I65" s="27"/>
      <c r="J65" s="24"/>
      <c r="K65" s="27"/>
      <c r="L65" s="24"/>
      <c r="M65" s="27"/>
      <c r="N65" s="24"/>
      <c r="O65" s="27"/>
      <c r="P65" s="24"/>
      <c r="Q65" s="27"/>
      <c r="R65" s="24"/>
      <c r="S65" s="27"/>
      <c r="T65" s="24"/>
      <c r="U65" s="27"/>
      <c r="V65" s="24"/>
      <c r="W65" s="27"/>
      <c r="X65" s="24"/>
      <c r="Y65" s="27"/>
      <c r="Z65" s="24"/>
      <c r="AA65" s="27"/>
      <c r="AB65" s="24"/>
      <c r="AC65" s="27"/>
      <c r="AD65" s="24"/>
      <c r="AE65" s="27"/>
    </row>
    <row r="66" spans="1:31" s="2" customFormat="1">
      <c r="A66"/>
      <c r="B66"/>
      <c r="C66" s="1"/>
      <c r="D66" s="24"/>
      <c r="E66" s="27"/>
      <c r="F66" s="24"/>
      <c r="G66" s="27"/>
      <c r="H66" s="24"/>
      <c r="I66" s="27"/>
      <c r="J66" s="24"/>
      <c r="K66" s="27"/>
      <c r="L66" s="24"/>
      <c r="M66" s="27"/>
      <c r="N66" s="24"/>
      <c r="O66" s="27"/>
      <c r="P66" s="24"/>
      <c r="Q66" s="27"/>
      <c r="R66" s="24"/>
      <c r="S66" s="27"/>
      <c r="T66" s="24"/>
      <c r="U66" s="27"/>
      <c r="V66" s="24"/>
      <c r="W66" s="27"/>
      <c r="X66" s="24"/>
      <c r="Y66" s="27"/>
      <c r="Z66" s="24"/>
      <c r="AA66" s="27"/>
      <c r="AB66" s="24"/>
      <c r="AC66" s="27"/>
      <c r="AD66" s="24"/>
      <c r="AE66" s="27"/>
    </row>
    <row r="67" spans="1:31" s="2" customFormat="1">
      <c r="A67"/>
      <c r="B67"/>
      <c r="C67" s="1"/>
      <c r="D67" s="24"/>
      <c r="E67" s="27"/>
      <c r="F67" s="24"/>
      <c r="G67" s="27"/>
      <c r="H67" s="24"/>
      <c r="I67" s="27"/>
      <c r="J67" s="24"/>
      <c r="K67" s="27"/>
      <c r="L67" s="24"/>
      <c r="M67" s="27"/>
      <c r="N67" s="24"/>
      <c r="O67" s="27"/>
      <c r="P67" s="24"/>
      <c r="Q67" s="27"/>
      <c r="R67" s="24"/>
      <c r="S67" s="27"/>
      <c r="T67" s="24"/>
      <c r="U67" s="27"/>
      <c r="V67" s="24"/>
      <c r="W67" s="27"/>
      <c r="X67" s="24"/>
      <c r="Y67" s="27"/>
      <c r="Z67" s="24"/>
      <c r="AA67" s="27"/>
      <c r="AB67" s="24"/>
      <c r="AC67" s="27"/>
      <c r="AD67" s="24"/>
      <c r="AE67" s="27"/>
    </row>
    <row r="68" spans="1:31" s="2" customFormat="1">
      <c r="A68"/>
      <c r="B68"/>
      <c r="C68" s="1"/>
      <c r="D68" s="24"/>
      <c r="E68" s="27"/>
      <c r="F68" s="24"/>
      <c r="G68" s="27"/>
      <c r="H68" s="24"/>
      <c r="I68" s="27"/>
      <c r="J68" s="24"/>
      <c r="K68" s="27"/>
      <c r="L68" s="24"/>
      <c r="M68" s="27"/>
      <c r="N68" s="24"/>
      <c r="O68" s="27"/>
      <c r="P68" s="24"/>
      <c r="Q68" s="27"/>
      <c r="R68" s="24"/>
      <c r="S68" s="27"/>
      <c r="T68" s="24"/>
      <c r="U68" s="27"/>
      <c r="V68" s="24"/>
      <c r="W68" s="27"/>
      <c r="X68" s="24"/>
      <c r="Y68" s="27"/>
      <c r="Z68" s="24"/>
      <c r="AA68" s="27"/>
      <c r="AB68" s="24"/>
      <c r="AC68" s="27"/>
      <c r="AD68" s="24"/>
      <c r="AE68" s="27"/>
    </row>
    <row r="69" spans="1:31" s="2" customFormat="1">
      <c r="A69"/>
      <c r="B69"/>
      <c r="C69" s="1"/>
      <c r="D69" s="24"/>
      <c r="E69" s="27"/>
      <c r="F69" s="24"/>
      <c r="G69" s="27"/>
      <c r="H69" s="24"/>
      <c r="I69" s="27"/>
      <c r="J69" s="24"/>
      <c r="K69" s="27"/>
      <c r="L69" s="24"/>
      <c r="M69" s="27"/>
      <c r="N69" s="24"/>
      <c r="O69" s="27"/>
      <c r="P69" s="24"/>
      <c r="Q69" s="27"/>
      <c r="R69" s="24"/>
      <c r="S69" s="27"/>
      <c r="T69" s="24"/>
      <c r="U69" s="27"/>
      <c r="V69" s="24"/>
      <c r="W69" s="27"/>
      <c r="X69" s="24"/>
      <c r="Y69" s="27"/>
      <c r="Z69" s="24"/>
      <c r="AA69" s="27"/>
      <c r="AB69" s="24"/>
      <c r="AC69" s="27"/>
      <c r="AD69" s="24"/>
      <c r="AE69" s="27"/>
    </row>
    <row r="70" spans="1:31" s="2" customFormat="1">
      <c r="A70"/>
      <c r="B70"/>
      <c r="C70" s="1"/>
      <c r="D70" s="24"/>
      <c r="E70" s="27"/>
      <c r="F70" s="24"/>
      <c r="G70" s="27"/>
      <c r="H70" s="24"/>
      <c r="I70" s="27"/>
      <c r="J70" s="24"/>
      <c r="K70" s="27"/>
      <c r="L70" s="24"/>
      <c r="M70" s="27"/>
      <c r="N70" s="24"/>
      <c r="O70" s="27"/>
      <c r="P70" s="24"/>
      <c r="Q70" s="27"/>
      <c r="R70" s="24"/>
      <c r="S70" s="27"/>
      <c r="T70" s="24"/>
      <c r="U70" s="27"/>
      <c r="V70" s="24"/>
      <c r="W70" s="27"/>
      <c r="X70" s="24"/>
      <c r="Y70" s="27"/>
      <c r="Z70" s="24"/>
      <c r="AA70" s="27"/>
      <c r="AB70" s="24"/>
      <c r="AC70" s="27"/>
      <c r="AD70" s="24"/>
      <c r="AE70" s="27"/>
    </row>
    <row r="71" spans="1:31" s="2" customFormat="1">
      <c r="A71"/>
      <c r="B71"/>
      <c r="C71" s="1"/>
      <c r="D71" s="24"/>
      <c r="E71" s="27"/>
      <c r="F71" s="24"/>
      <c r="G71" s="27"/>
      <c r="H71" s="24"/>
      <c r="I71" s="27"/>
      <c r="J71" s="24"/>
      <c r="K71" s="27"/>
      <c r="L71" s="24"/>
      <c r="M71" s="27"/>
      <c r="N71" s="24"/>
      <c r="O71" s="27"/>
      <c r="P71" s="24"/>
      <c r="Q71" s="27"/>
      <c r="R71" s="24"/>
      <c r="S71" s="27"/>
      <c r="T71" s="24"/>
      <c r="U71" s="27"/>
      <c r="V71" s="24"/>
      <c r="W71" s="27"/>
      <c r="X71" s="24"/>
      <c r="Y71" s="27"/>
      <c r="Z71" s="24"/>
      <c r="AA71" s="27"/>
      <c r="AB71" s="24"/>
      <c r="AC71" s="27"/>
      <c r="AD71" s="24"/>
      <c r="AE71" s="27"/>
    </row>
    <row r="72" spans="1:31" s="2" customFormat="1">
      <c r="A72"/>
      <c r="B72"/>
      <c r="C72" s="1"/>
      <c r="D72" s="24"/>
      <c r="E72" s="27"/>
      <c r="F72" s="24"/>
      <c r="G72" s="27"/>
      <c r="H72" s="24"/>
      <c r="I72" s="27"/>
      <c r="J72" s="24"/>
      <c r="K72" s="27"/>
      <c r="L72" s="24"/>
      <c r="M72" s="27"/>
      <c r="N72" s="24"/>
      <c r="O72" s="27"/>
      <c r="P72" s="24"/>
      <c r="Q72" s="27"/>
      <c r="R72" s="24"/>
      <c r="S72" s="27"/>
      <c r="T72" s="24"/>
      <c r="U72" s="27"/>
      <c r="V72" s="24"/>
      <c r="W72" s="27"/>
      <c r="X72" s="24"/>
      <c r="Y72" s="27"/>
      <c r="Z72" s="24"/>
      <c r="AA72" s="27"/>
      <c r="AB72" s="24"/>
      <c r="AC72" s="27"/>
      <c r="AD72" s="24"/>
      <c r="AE72" s="27"/>
    </row>
    <row r="73" spans="1:31" s="2" customFormat="1">
      <c r="A73"/>
      <c r="B73"/>
      <c r="C73" s="1"/>
      <c r="D73" s="24"/>
      <c r="E73" s="27"/>
      <c r="F73" s="24"/>
      <c r="G73" s="27"/>
      <c r="H73" s="24"/>
      <c r="I73" s="27"/>
      <c r="J73" s="24"/>
      <c r="K73" s="27"/>
      <c r="L73" s="24"/>
      <c r="M73" s="27"/>
      <c r="N73" s="24"/>
      <c r="O73" s="27"/>
      <c r="P73" s="24"/>
      <c r="Q73" s="27"/>
      <c r="R73" s="24"/>
      <c r="S73" s="27"/>
      <c r="T73" s="24"/>
      <c r="U73" s="27"/>
      <c r="V73" s="24"/>
      <c r="W73" s="27"/>
      <c r="X73" s="24"/>
      <c r="Y73" s="27"/>
      <c r="Z73" s="24"/>
      <c r="AA73" s="27"/>
      <c r="AB73" s="24"/>
      <c r="AC73" s="27"/>
      <c r="AD73" s="24"/>
      <c r="AE73" s="27"/>
    </row>
    <row r="74" spans="1:31" s="2" customFormat="1">
      <c r="A74"/>
      <c r="B74"/>
      <c r="C74" s="1"/>
      <c r="D74" s="24"/>
      <c r="E74" s="27"/>
      <c r="F74" s="24"/>
      <c r="G74" s="27"/>
      <c r="H74" s="24"/>
      <c r="I74" s="27"/>
      <c r="J74" s="24"/>
      <c r="K74" s="27"/>
      <c r="L74" s="24"/>
      <c r="M74" s="27"/>
      <c r="N74" s="24"/>
      <c r="O74" s="27"/>
      <c r="P74" s="24"/>
      <c r="Q74" s="27"/>
      <c r="R74" s="24"/>
      <c r="S74" s="27"/>
      <c r="T74" s="24"/>
      <c r="U74" s="27"/>
      <c r="V74" s="24"/>
      <c r="W74" s="27"/>
      <c r="X74" s="24"/>
      <c r="Y74" s="27"/>
      <c r="Z74" s="24"/>
      <c r="AA74" s="27"/>
      <c r="AB74" s="24"/>
      <c r="AC74" s="27"/>
      <c r="AD74" s="24"/>
      <c r="AE74" s="27"/>
    </row>
    <row r="75" spans="1:31" s="2" customFormat="1">
      <c r="A75"/>
      <c r="B75"/>
      <c r="C75" s="1"/>
      <c r="D75" s="24"/>
      <c r="E75" s="27"/>
      <c r="F75" s="24"/>
      <c r="G75" s="27"/>
      <c r="H75" s="24"/>
      <c r="I75" s="27"/>
      <c r="J75" s="24"/>
      <c r="K75" s="27"/>
      <c r="L75" s="24"/>
      <c r="M75" s="27"/>
      <c r="N75" s="24"/>
      <c r="O75" s="27"/>
      <c r="P75" s="24"/>
      <c r="Q75" s="27"/>
      <c r="R75" s="24"/>
      <c r="S75" s="27"/>
      <c r="T75" s="24"/>
      <c r="U75" s="27"/>
      <c r="V75" s="24"/>
      <c r="W75" s="27"/>
      <c r="X75" s="24"/>
      <c r="Y75" s="27"/>
      <c r="Z75" s="24"/>
      <c r="AA75" s="27"/>
      <c r="AB75" s="24"/>
      <c r="AC75" s="27"/>
      <c r="AD75" s="24"/>
      <c r="AE75" s="27"/>
    </row>
    <row r="76" spans="1:31" s="2" customFormat="1">
      <c r="A76"/>
      <c r="B76"/>
      <c r="C76" s="1"/>
      <c r="D76" s="24"/>
      <c r="E76" s="27"/>
      <c r="F76" s="24"/>
      <c r="G76" s="27"/>
      <c r="H76" s="24"/>
      <c r="I76" s="27"/>
      <c r="J76" s="24"/>
      <c r="K76" s="27"/>
      <c r="L76" s="24"/>
      <c r="M76" s="27"/>
      <c r="N76" s="24"/>
      <c r="O76" s="27"/>
      <c r="P76" s="24"/>
      <c r="Q76" s="27"/>
      <c r="R76" s="24"/>
      <c r="S76" s="27"/>
      <c r="T76" s="24"/>
      <c r="U76" s="27"/>
      <c r="V76" s="24"/>
      <c r="W76" s="27"/>
      <c r="X76" s="24"/>
      <c r="Y76" s="27"/>
      <c r="Z76" s="24"/>
      <c r="AA76" s="27"/>
      <c r="AB76" s="24"/>
      <c r="AC76" s="27"/>
      <c r="AD76" s="24"/>
      <c r="AE76" s="27"/>
    </row>
    <row r="77" spans="1:31" s="2" customFormat="1">
      <c r="A77"/>
      <c r="B77"/>
      <c r="C77" s="1"/>
      <c r="D77" s="24"/>
      <c r="E77" s="27"/>
      <c r="F77" s="24"/>
      <c r="G77" s="27"/>
      <c r="H77" s="24"/>
      <c r="I77" s="27"/>
      <c r="J77" s="24"/>
      <c r="K77" s="27"/>
      <c r="L77" s="24"/>
      <c r="M77" s="27"/>
      <c r="N77" s="24"/>
      <c r="O77" s="27"/>
      <c r="P77" s="24"/>
      <c r="Q77" s="27"/>
      <c r="R77" s="24"/>
      <c r="S77" s="27"/>
      <c r="T77" s="24"/>
      <c r="U77" s="27"/>
      <c r="V77" s="24"/>
      <c r="W77" s="27"/>
      <c r="X77" s="24"/>
      <c r="Y77" s="27"/>
      <c r="Z77" s="24"/>
      <c r="AA77" s="27"/>
      <c r="AB77" s="24"/>
      <c r="AC77" s="27"/>
      <c r="AD77" s="24"/>
      <c r="AE77" s="27"/>
    </row>
    <row r="78" spans="1:31" s="2" customFormat="1">
      <c r="A78"/>
      <c r="B78"/>
      <c r="C78" s="1"/>
      <c r="D78" s="24"/>
      <c r="E78" s="27"/>
      <c r="F78" s="24"/>
      <c r="G78" s="27"/>
      <c r="H78" s="24"/>
      <c r="I78" s="27"/>
      <c r="J78" s="24"/>
      <c r="K78" s="27"/>
      <c r="L78" s="24"/>
      <c r="M78" s="27"/>
      <c r="N78" s="24"/>
      <c r="O78" s="27"/>
      <c r="P78" s="24"/>
      <c r="Q78" s="27"/>
      <c r="R78" s="24"/>
      <c r="S78" s="27"/>
      <c r="T78" s="24"/>
      <c r="U78" s="27"/>
      <c r="V78" s="24"/>
      <c r="W78" s="27"/>
      <c r="X78" s="24"/>
      <c r="Y78" s="27"/>
      <c r="Z78" s="24"/>
      <c r="AA78" s="27"/>
      <c r="AB78" s="24"/>
      <c r="AC78" s="27"/>
      <c r="AD78" s="24"/>
      <c r="AE78" s="27"/>
    </row>
    <row r="79" spans="1:31" s="2" customFormat="1">
      <c r="A79"/>
      <c r="B79"/>
      <c r="C79" s="1"/>
      <c r="D79" s="24"/>
      <c r="E79" s="27"/>
      <c r="F79" s="24"/>
      <c r="G79" s="27"/>
      <c r="H79" s="24"/>
      <c r="I79" s="27"/>
      <c r="J79" s="24"/>
      <c r="K79" s="27"/>
      <c r="L79" s="24"/>
      <c r="M79" s="27"/>
      <c r="N79" s="24"/>
      <c r="O79" s="27"/>
      <c r="P79" s="24"/>
      <c r="Q79" s="27"/>
      <c r="R79" s="24"/>
      <c r="S79" s="27"/>
      <c r="T79" s="24"/>
      <c r="U79" s="27"/>
      <c r="V79" s="24"/>
      <c r="W79" s="27"/>
      <c r="X79" s="24"/>
      <c r="Y79" s="27"/>
      <c r="Z79" s="24"/>
      <c r="AA79" s="27"/>
      <c r="AB79" s="24"/>
      <c r="AC79" s="27"/>
      <c r="AD79" s="24"/>
      <c r="AE79" s="27"/>
    </row>
    <row r="80" spans="1:31" s="2" customFormat="1">
      <c r="A80"/>
      <c r="B80"/>
      <c r="C80" s="1"/>
      <c r="D80" s="24"/>
      <c r="E80" s="27"/>
      <c r="F80" s="24"/>
      <c r="G80" s="27"/>
      <c r="H80" s="24"/>
      <c r="I80" s="27"/>
      <c r="J80" s="24"/>
      <c r="K80" s="27"/>
      <c r="L80" s="24"/>
      <c r="M80" s="27"/>
      <c r="N80" s="24"/>
      <c r="O80" s="27"/>
      <c r="P80" s="24"/>
      <c r="Q80" s="27"/>
      <c r="R80" s="24"/>
      <c r="S80" s="27"/>
      <c r="T80" s="24"/>
      <c r="U80" s="27"/>
      <c r="V80" s="24"/>
      <c r="W80" s="27"/>
      <c r="X80" s="24"/>
      <c r="Y80" s="27"/>
      <c r="Z80" s="24"/>
      <c r="AA80" s="27"/>
      <c r="AB80" s="24"/>
      <c r="AC80" s="27"/>
      <c r="AD80" s="24"/>
      <c r="AE80" s="27"/>
    </row>
    <row r="81" spans="1:31" s="2" customFormat="1">
      <c r="A81"/>
      <c r="B81"/>
      <c r="C81" s="1"/>
      <c r="D81" s="24"/>
      <c r="E81" s="27"/>
      <c r="F81" s="24"/>
      <c r="G81" s="27"/>
      <c r="H81" s="24"/>
      <c r="I81" s="27"/>
      <c r="J81" s="24"/>
      <c r="K81" s="27"/>
      <c r="L81" s="24"/>
      <c r="M81" s="27"/>
      <c r="N81" s="24"/>
      <c r="O81" s="27"/>
      <c r="P81" s="24"/>
      <c r="Q81" s="27"/>
      <c r="R81" s="24"/>
      <c r="S81" s="27"/>
      <c r="T81" s="24"/>
      <c r="U81" s="27"/>
      <c r="V81" s="24"/>
      <c r="W81" s="27"/>
      <c r="X81" s="24"/>
      <c r="Y81" s="27"/>
      <c r="Z81" s="24"/>
      <c r="AA81" s="27"/>
      <c r="AB81" s="24"/>
      <c r="AC81" s="27"/>
      <c r="AD81" s="24"/>
      <c r="AE81" s="27"/>
    </row>
    <row r="82" spans="1:31" s="2" customFormat="1">
      <c r="A82"/>
      <c r="B82"/>
      <c r="C82" s="1"/>
      <c r="D82" s="24"/>
      <c r="E82" s="27"/>
      <c r="F82" s="24"/>
      <c r="G82" s="27"/>
      <c r="H82" s="24"/>
      <c r="I82" s="27"/>
      <c r="J82" s="24"/>
      <c r="K82" s="27"/>
      <c r="L82" s="24"/>
      <c r="M82" s="27"/>
      <c r="N82" s="24"/>
      <c r="O82" s="27"/>
      <c r="P82" s="24"/>
      <c r="Q82" s="27"/>
      <c r="R82" s="24"/>
      <c r="S82" s="27"/>
      <c r="T82" s="24"/>
      <c r="U82" s="27"/>
      <c r="V82" s="24"/>
      <c r="W82" s="27"/>
      <c r="X82" s="24"/>
      <c r="Y82" s="27"/>
      <c r="Z82" s="24"/>
      <c r="AA82" s="27"/>
      <c r="AB82" s="24"/>
      <c r="AC82" s="27"/>
      <c r="AD82" s="24"/>
      <c r="AE82" s="27"/>
    </row>
    <row r="83" spans="1:31" s="2" customFormat="1">
      <c r="A83"/>
      <c r="B83"/>
      <c r="C83" s="1"/>
      <c r="D83" s="24"/>
      <c r="E83" s="27"/>
      <c r="F83" s="24"/>
      <c r="G83" s="27"/>
      <c r="H83" s="24"/>
      <c r="I83" s="27"/>
      <c r="J83" s="24"/>
      <c r="K83" s="27"/>
      <c r="L83" s="24"/>
      <c r="M83" s="27"/>
      <c r="N83" s="24"/>
      <c r="O83" s="27"/>
      <c r="P83" s="24"/>
      <c r="Q83" s="27"/>
      <c r="R83" s="24"/>
      <c r="S83" s="27"/>
      <c r="T83" s="24"/>
      <c r="U83" s="27"/>
      <c r="V83" s="24"/>
      <c r="W83" s="27"/>
      <c r="X83" s="24"/>
      <c r="Y83" s="27"/>
      <c r="Z83" s="24"/>
      <c r="AA83" s="27"/>
      <c r="AB83" s="24"/>
      <c r="AC83" s="27"/>
      <c r="AD83" s="24"/>
      <c r="AE83" s="27"/>
    </row>
    <row r="84" spans="1:31" s="2" customFormat="1">
      <c r="A84"/>
      <c r="B84"/>
      <c r="C84" s="1"/>
      <c r="D84" s="24"/>
      <c r="E84" s="27"/>
      <c r="F84" s="24"/>
      <c r="G84" s="27"/>
      <c r="H84" s="24"/>
      <c r="I84" s="27"/>
      <c r="J84" s="24"/>
      <c r="K84" s="27"/>
      <c r="L84" s="24"/>
      <c r="M84" s="27"/>
      <c r="N84" s="24"/>
      <c r="O84" s="27"/>
      <c r="P84" s="24"/>
      <c r="Q84" s="27"/>
      <c r="R84" s="24"/>
      <c r="S84" s="27"/>
      <c r="T84" s="24"/>
      <c r="U84" s="27"/>
      <c r="V84" s="24"/>
      <c r="W84" s="27"/>
      <c r="X84" s="24"/>
      <c r="Y84" s="27"/>
      <c r="Z84" s="24"/>
      <c r="AA84" s="27"/>
      <c r="AB84" s="24"/>
      <c r="AC84" s="27"/>
      <c r="AD84" s="24"/>
      <c r="AE84" s="27"/>
    </row>
    <row r="85" spans="1:31" s="2" customFormat="1">
      <c r="A85"/>
      <c r="B85"/>
      <c r="C85" s="1"/>
      <c r="D85" s="24"/>
      <c r="E85" s="27"/>
      <c r="F85" s="24"/>
      <c r="G85" s="27"/>
      <c r="H85" s="24"/>
      <c r="I85" s="27"/>
      <c r="J85" s="24"/>
      <c r="K85" s="27"/>
      <c r="L85" s="24"/>
      <c r="M85" s="27"/>
      <c r="N85" s="24"/>
      <c r="O85" s="27"/>
      <c r="P85" s="24"/>
      <c r="Q85" s="27"/>
      <c r="R85" s="24"/>
      <c r="S85" s="27"/>
      <c r="T85" s="24"/>
      <c r="U85" s="27"/>
      <c r="V85" s="24"/>
      <c r="W85" s="27"/>
      <c r="X85" s="24"/>
      <c r="Y85" s="27"/>
      <c r="Z85" s="24"/>
      <c r="AA85" s="27"/>
      <c r="AB85" s="24"/>
      <c r="AC85" s="27"/>
      <c r="AD85" s="24"/>
      <c r="AE85" s="27"/>
    </row>
    <row r="86" spans="1:31" s="2" customFormat="1">
      <c r="A86"/>
      <c r="B86"/>
      <c r="C86" s="1"/>
      <c r="D86" s="24"/>
      <c r="E86" s="27"/>
      <c r="F86" s="24"/>
      <c r="G86" s="27"/>
      <c r="H86" s="24"/>
      <c r="I86" s="27"/>
      <c r="J86" s="24"/>
      <c r="K86" s="27"/>
      <c r="L86" s="24"/>
      <c r="M86" s="27"/>
      <c r="N86" s="24"/>
      <c r="O86" s="27"/>
      <c r="P86" s="24"/>
      <c r="Q86" s="27"/>
      <c r="R86" s="24"/>
      <c r="S86" s="27"/>
      <c r="T86" s="24"/>
      <c r="U86" s="27"/>
      <c r="V86" s="24"/>
      <c r="W86" s="27"/>
      <c r="X86" s="24"/>
      <c r="Y86" s="27"/>
      <c r="Z86" s="24"/>
      <c r="AA86" s="27"/>
      <c r="AB86" s="24"/>
      <c r="AC86" s="27"/>
      <c r="AD86" s="24"/>
      <c r="AE86" s="27"/>
    </row>
    <row r="87" spans="1:31" s="2" customFormat="1">
      <c r="A87"/>
      <c r="B87"/>
      <c r="C87" s="1"/>
      <c r="D87" s="24"/>
      <c r="E87" s="27"/>
      <c r="F87" s="24"/>
      <c r="G87" s="27"/>
      <c r="H87" s="24"/>
      <c r="I87" s="27"/>
      <c r="J87" s="24"/>
      <c r="K87" s="27"/>
      <c r="L87" s="24"/>
      <c r="M87" s="27"/>
      <c r="N87" s="24"/>
      <c r="O87" s="27"/>
      <c r="P87" s="24"/>
      <c r="Q87" s="27"/>
      <c r="R87" s="24"/>
      <c r="S87" s="27"/>
      <c r="T87" s="24"/>
      <c r="U87" s="27"/>
      <c r="V87" s="24"/>
      <c r="W87" s="27"/>
      <c r="X87" s="24"/>
      <c r="Y87" s="27"/>
      <c r="Z87" s="24"/>
      <c r="AA87" s="27"/>
      <c r="AB87" s="24"/>
      <c r="AC87" s="27"/>
      <c r="AD87" s="24"/>
      <c r="AE87" s="27"/>
    </row>
    <row r="88" spans="1:31" s="2" customFormat="1">
      <c r="A88"/>
      <c r="B88"/>
      <c r="C88" s="1"/>
      <c r="D88" s="24"/>
      <c r="E88" s="27"/>
      <c r="F88" s="24"/>
      <c r="G88" s="27"/>
      <c r="H88" s="24"/>
      <c r="I88" s="27"/>
      <c r="J88" s="24"/>
      <c r="K88" s="27"/>
      <c r="L88" s="24"/>
      <c r="M88" s="27"/>
      <c r="N88" s="24"/>
      <c r="O88" s="27"/>
      <c r="P88" s="24"/>
      <c r="Q88" s="27"/>
      <c r="R88" s="24"/>
      <c r="S88" s="27"/>
      <c r="T88" s="24"/>
      <c r="U88" s="27"/>
      <c r="V88" s="24"/>
      <c r="W88" s="27"/>
      <c r="X88" s="24"/>
      <c r="Y88" s="27"/>
      <c r="Z88" s="24"/>
      <c r="AA88" s="27"/>
      <c r="AB88" s="24"/>
      <c r="AC88" s="27"/>
      <c r="AD88" s="24"/>
      <c r="AE88" s="27"/>
    </row>
    <row r="89" spans="1:31" s="2" customFormat="1">
      <c r="A89"/>
      <c r="B89"/>
      <c r="C89" s="1"/>
      <c r="D89" s="24"/>
      <c r="E89" s="27"/>
      <c r="F89" s="24"/>
      <c r="G89" s="27"/>
      <c r="H89" s="24"/>
      <c r="I89" s="27"/>
      <c r="J89" s="24"/>
      <c r="K89" s="27"/>
      <c r="L89" s="24"/>
      <c r="M89" s="27"/>
      <c r="N89" s="24"/>
      <c r="O89" s="27"/>
      <c r="P89" s="24"/>
      <c r="Q89" s="27"/>
      <c r="R89" s="24"/>
      <c r="S89" s="27"/>
      <c r="T89" s="24"/>
      <c r="U89" s="27"/>
      <c r="V89" s="24"/>
      <c r="W89" s="27"/>
      <c r="X89" s="24"/>
      <c r="Y89" s="27"/>
      <c r="Z89" s="24"/>
      <c r="AA89" s="27"/>
      <c r="AB89" s="24"/>
      <c r="AC89" s="27"/>
      <c r="AD89" s="24"/>
      <c r="AE89" s="27"/>
    </row>
    <row r="90" spans="1:31" s="2" customFormat="1">
      <c r="A90"/>
      <c r="B90"/>
      <c r="C90" s="1"/>
      <c r="D90" s="24"/>
      <c r="E90" s="27"/>
      <c r="F90" s="24"/>
      <c r="G90" s="27"/>
      <c r="H90" s="24"/>
      <c r="I90" s="27"/>
      <c r="J90" s="24"/>
      <c r="K90" s="27"/>
      <c r="L90" s="24"/>
      <c r="M90" s="27"/>
      <c r="N90" s="24"/>
      <c r="O90" s="27"/>
      <c r="P90" s="24"/>
      <c r="Q90" s="27"/>
      <c r="R90" s="24"/>
      <c r="S90" s="27"/>
      <c r="T90" s="24"/>
      <c r="U90" s="27"/>
      <c r="V90" s="24"/>
      <c r="W90" s="27"/>
      <c r="X90" s="24"/>
      <c r="Y90" s="27"/>
      <c r="Z90" s="24"/>
      <c r="AA90" s="27"/>
      <c r="AB90" s="24"/>
      <c r="AC90" s="27"/>
      <c r="AD90" s="24"/>
      <c r="AE90" s="27"/>
    </row>
    <row r="91" spans="1:31" s="2" customFormat="1">
      <c r="A91"/>
      <c r="B91"/>
      <c r="C91" s="1"/>
      <c r="D91" s="24"/>
      <c r="E91" s="27"/>
      <c r="F91" s="24"/>
      <c r="G91" s="27"/>
      <c r="H91" s="24"/>
      <c r="I91" s="27"/>
      <c r="J91" s="24"/>
      <c r="K91" s="27"/>
      <c r="L91" s="24"/>
      <c r="M91" s="27"/>
      <c r="N91" s="24"/>
      <c r="O91" s="27"/>
      <c r="P91" s="24"/>
      <c r="Q91" s="27"/>
      <c r="R91" s="24"/>
      <c r="S91" s="27"/>
      <c r="T91" s="24"/>
      <c r="U91" s="27"/>
      <c r="V91" s="24"/>
      <c r="W91" s="27"/>
      <c r="X91" s="24"/>
      <c r="Y91" s="27"/>
      <c r="Z91" s="24"/>
      <c r="AA91" s="27"/>
      <c r="AB91" s="24"/>
      <c r="AC91" s="27"/>
      <c r="AD91" s="24"/>
      <c r="AE91" s="27"/>
    </row>
    <row r="92" spans="1:31" s="2" customFormat="1">
      <c r="A92"/>
      <c r="B92"/>
      <c r="C92" s="1"/>
      <c r="D92" s="24"/>
      <c r="E92" s="27"/>
      <c r="F92" s="24"/>
      <c r="G92" s="27"/>
      <c r="H92" s="24"/>
      <c r="I92" s="27"/>
      <c r="J92" s="24"/>
      <c r="K92" s="27"/>
      <c r="L92" s="24"/>
      <c r="M92" s="27"/>
      <c r="N92" s="24"/>
      <c r="O92" s="27"/>
      <c r="P92" s="24"/>
      <c r="Q92" s="27"/>
      <c r="R92" s="24"/>
      <c r="S92" s="27"/>
      <c r="T92" s="24"/>
      <c r="U92" s="27"/>
      <c r="V92" s="24"/>
      <c r="W92" s="27"/>
      <c r="X92" s="24"/>
      <c r="Y92" s="27"/>
      <c r="Z92" s="24"/>
      <c r="AA92" s="27"/>
      <c r="AB92" s="24"/>
      <c r="AC92" s="27"/>
      <c r="AD92" s="24"/>
      <c r="AE92" s="27"/>
    </row>
    <row r="93" spans="1:31" s="2" customFormat="1">
      <c r="A93"/>
      <c r="B93"/>
      <c r="C93" s="1"/>
      <c r="D93" s="24"/>
      <c r="E93" s="27"/>
      <c r="F93" s="24"/>
      <c r="G93" s="27"/>
      <c r="H93" s="24"/>
      <c r="I93" s="27"/>
      <c r="J93" s="24"/>
      <c r="K93" s="27"/>
      <c r="L93" s="24"/>
      <c r="M93" s="27"/>
      <c r="N93" s="24"/>
      <c r="O93" s="27"/>
      <c r="P93" s="24"/>
      <c r="Q93" s="27"/>
      <c r="R93" s="24"/>
      <c r="S93" s="27"/>
      <c r="T93" s="24"/>
      <c r="U93" s="27"/>
      <c r="V93" s="24"/>
      <c r="W93" s="27"/>
      <c r="X93" s="24"/>
      <c r="Y93" s="27"/>
      <c r="Z93" s="24"/>
      <c r="AA93" s="27"/>
      <c r="AB93" s="24"/>
      <c r="AC93" s="27"/>
      <c r="AD93" s="24"/>
      <c r="AE93" s="27"/>
    </row>
    <row r="94" spans="1:31" s="2" customFormat="1">
      <c r="A94"/>
      <c r="B94"/>
      <c r="C94" s="1"/>
      <c r="D94" s="24"/>
      <c r="E94" s="27"/>
      <c r="F94" s="24"/>
      <c r="G94" s="27"/>
      <c r="H94" s="24"/>
      <c r="I94" s="27"/>
      <c r="J94" s="24"/>
      <c r="K94" s="27"/>
      <c r="L94" s="24"/>
      <c r="M94" s="27"/>
      <c r="N94" s="24"/>
      <c r="O94" s="27"/>
      <c r="P94" s="24"/>
      <c r="Q94" s="27"/>
      <c r="R94" s="24"/>
      <c r="S94" s="27"/>
      <c r="T94" s="24"/>
      <c r="U94" s="27"/>
      <c r="V94" s="24"/>
      <c r="W94" s="27"/>
      <c r="X94" s="24"/>
      <c r="Y94" s="27"/>
      <c r="Z94" s="24"/>
      <c r="AA94" s="27"/>
      <c r="AB94" s="24"/>
      <c r="AC94" s="27"/>
      <c r="AD94" s="24"/>
      <c r="AE94" s="27"/>
    </row>
    <row r="95" spans="1:31" s="2" customFormat="1">
      <c r="A95"/>
      <c r="B95"/>
      <c r="C95" s="1"/>
      <c r="D95" s="24"/>
      <c r="E95" s="27"/>
      <c r="F95" s="24"/>
      <c r="G95" s="27"/>
      <c r="H95" s="24"/>
      <c r="I95" s="27"/>
      <c r="J95" s="24"/>
      <c r="K95" s="27"/>
      <c r="L95" s="24"/>
      <c r="M95" s="27"/>
      <c r="N95" s="24"/>
      <c r="O95" s="27"/>
      <c r="P95" s="24"/>
      <c r="Q95" s="27"/>
      <c r="R95" s="24"/>
      <c r="S95" s="27"/>
      <c r="T95" s="24"/>
      <c r="U95" s="27"/>
      <c r="V95" s="24"/>
      <c r="W95" s="27"/>
      <c r="X95" s="24"/>
      <c r="Y95" s="27"/>
      <c r="Z95" s="24"/>
      <c r="AA95" s="27"/>
      <c r="AB95" s="24"/>
      <c r="AC95" s="27"/>
      <c r="AD95" s="24"/>
      <c r="AE95" s="27"/>
    </row>
    <row r="96" spans="1:31" s="2" customFormat="1">
      <c r="A96"/>
      <c r="B96"/>
      <c r="C96" s="1"/>
      <c r="D96" s="24"/>
      <c r="E96" s="27"/>
      <c r="F96" s="24"/>
      <c r="G96" s="27"/>
      <c r="H96" s="24"/>
      <c r="I96" s="27"/>
      <c r="J96" s="24"/>
      <c r="K96" s="27"/>
      <c r="L96" s="24"/>
      <c r="M96" s="27"/>
      <c r="N96" s="24"/>
      <c r="O96" s="27"/>
      <c r="P96" s="24"/>
      <c r="Q96" s="27"/>
      <c r="R96" s="24"/>
      <c r="S96" s="27"/>
      <c r="T96" s="24"/>
      <c r="U96" s="27"/>
      <c r="V96" s="24"/>
      <c r="W96" s="27"/>
      <c r="X96" s="24"/>
      <c r="Y96" s="27"/>
      <c r="Z96" s="24"/>
      <c r="AA96" s="27"/>
      <c r="AB96" s="24"/>
      <c r="AC96" s="27"/>
      <c r="AD96" s="24"/>
      <c r="AE96" s="27"/>
    </row>
    <row r="97" spans="1:31" s="2" customFormat="1">
      <c r="A97"/>
      <c r="B97"/>
      <c r="C97" s="1"/>
      <c r="D97" s="24"/>
      <c r="E97" s="27"/>
      <c r="F97" s="24"/>
      <c r="G97" s="27"/>
      <c r="H97" s="24"/>
      <c r="I97" s="27"/>
      <c r="J97" s="24"/>
      <c r="K97" s="27"/>
      <c r="L97" s="24"/>
      <c r="M97" s="27"/>
      <c r="N97" s="24"/>
      <c r="O97" s="27"/>
      <c r="P97" s="24"/>
      <c r="Q97" s="27"/>
      <c r="R97" s="24"/>
      <c r="S97" s="27"/>
      <c r="T97" s="24"/>
      <c r="U97" s="27"/>
      <c r="V97" s="24"/>
      <c r="W97" s="27"/>
      <c r="X97" s="24"/>
      <c r="Y97" s="27"/>
      <c r="Z97" s="24"/>
      <c r="AA97" s="27"/>
      <c r="AB97" s="24"/>
      <c r="AC97" s="27"/>
      <c r="AD97" s="24"/>
      <c r="AE97" s="27"/>
    </row>
    <row r="98" spans="1:31" s="2" customFormat="1">
      <c r="A98"/>
      <c r="B98"/>
      <c r="C98" s="1"/>
      <c r="D98" s="24"/>
      <c r="E98" s="27"/>
      <c r="F98" s="24"/>
      <c r="G98" s="27"/>
      <c r="H98" s="24"/>
      <c r="I98" s="27"/>
      <c r="J98" s="24"/>
      <c r="K98" s="27"/>
      <c r="L98" s="24"/>
      <c r="M98" s="27"/>
      <c r="N98" s="24"/>
      <c r="O98" s="27"/>
      <c r="P98" s="24"/>
      <c r="Q98" s="27"/>
      <c r="R98" s="24"/>
      <c r="S98" s="27"/>
      <c r="T98" s="24"/>
      <c r="U98" s="27"/>
      <c r="V98" s="24"/>
      <c r="W98" s="27"/>
      <c r="X98" s="24"/>
      <c r="Y98" s="27"/>
      <c r="Z98" s="24"/>
      <c r="AA98" s="27"/>
      <c r="AB98" s="24"/>
      <c r="AC98" s="27"/>
      <c r="AD98" s="24"/>
      <c r="AE98" s="27"/>
    </row>
    <row r="99" spans="1:31" s="2" customFormat="1">
      <c r="A99"/>
      <c r="B99"/>
      <c r="C99" s="1"/>
      <c r="D99" s="24"/>
      <c r="E99" s="27"/>
      <c r="F99" s="24"/>
      <c r="G99" s="27"/>
      <c r="H99" s="24"/>
      <c r="I99" s="27"/>
      <c r="J99" s="24"/>
      <c r="K99" s="27"/>
      <c r="L99" s="24"/>
      <c r="M99" s="27"/>
      <c r="N99" s="24"/>
      <c r="O99" s="27"/>
      <c r="P99" s="24"/>
      <c r="Q99" s="27"/>
      <c r="R99" s="24"/>
      <c r="S99" s="27"/>
      <c r="T99" s="24"/>
      <c r="U99" s="27"/>
      <c r="V99" s="24"/>
      <c r="W99" s="27"/>
      <c r="X99" s="24"/>
      <c r="Y99" s="27"/>
      <c r="Z99" s="24"/>
      <c r="AA99" s="27"/>
      <c r="AB99" s="24"/>
      <c r="AC99" s="27"/>
      <c r="AD99" s="24"/>
      <c r="AE99" s="27"/>
    </row>
    <row r="100" spans="1:31" s="2" customFormat="1">
      <c r="A100"/>
      <c r="B100"/>
      <c r="C100" s="1"/>
      <c r="D100" s="24"/>
      <c r="E100" s="27"/>
      <c r="F100" s="24"/>
      <c r="G100" s="27"/>
      <c r="H100" s="24"/>
      <c r="I100" s="27"/>
      <c r="J100" s="24"/>
      <c r="K100" s="27"/>
      <c r="L100" s="24"/>
      <c r="M100" s="27"/>
      <c r="N100" s="24"/>
      <c r="O100" s="27"/>
      <c r="P100" s="24"/>
      <c r="Q100" s="27"/>
      <c r="R100" s="24"/>
      <c r="S100" s="27"/>
      <c r="T100" s="24"/>
      <c r="U100" s="27"/>
      <c r="V100" s="24"/>
      <c r="W100" s="27"/>
      <c r="X100" s="24"/>
      <c r="Y100" s="27"/>
      <c r="Z100" s="24"/>
      <c r="AA100" s="27"/>
      <c r="AB100" s="24"/>
      <c r="AC100" s="27"/>
      <c r="AD100" s="24"/>
      <c r="AE100" s="27"/>
    </row>
    <row r="101" spans="1:31" s="2" customFormat="1">
      <c r="A101"/>
      <c r="B101"/>
      <c r="C101" s="1"/>
      <c r="D101" s="24"/>
      <c r="E101" s="27"/>
      <c r="F101" s="24"/>
      <c r="G101" s="27"/>
      <c r="H101" s="24"/>
      <c r="I101" s="27"/>
      <c r="J101" s="24"/>
      <c r="K101" s="27"/>
      <c r="L101" s="24"/>
      <c r="M101" s="27"/>
      <c r="N101" s="24"/>
      <c r="O101" s="27"/>
      <c r="P101" s="24"/>
      <c r="Q101" s="27"/>
      <c r="R101" s="24"/>
      <c r="S101" s="27"/>
      <c r="T101" s="24"/>
      <c r="U101" s="27"/>
      <c r="V101" s="24"/>
      <c r="W101" s="27"/>
      <c r="X101" s="24"/>
      <c r="Y101" s="27"/>
      <c r="Z101" s="24"/>
      <c r="AA101" s="27"/>
      <c r="AB101" s="24"/>
      <c r="AC101" s="27"/>
      <c r="AD101" s="24"/>
      <c r="AE101" s="27"/>
    </row>
    <row r="102" spans="1:31" s="2" customFormat="1">
      <c r="A102"/>
      <c r="B102"/>
      <c r="C102" s="1"/>
      <c r="D102" s="24"/>
      <c r="E102" s="27"/>
      <c r="F102" s="24"/>
      <c r="G102" s="27"/>
      <c r="H102" s="24"/>
      <c r="I102" s="27"/>
      <c r="J102" s="24"/>
      <c r="K102" s="27"/>
      <c r="L102" s="24"/>
      <c r="M102" s="27"/>
      <c r="N102" s="24"/>
      <c r="O102" s="27"/>
      <c r="P102" s="24"/>
      <c r="Q102" s="27"/>
      <c r="R102" s="24"/>
      <c r="S102" s="27"/>
      <c r="T102" s="24"/>
      <c r="U102" s="27"/>
      <c r="V102" s="24"/>
      <c r="W102" s="27"/>
      <c r="X102" s="24"/>
      <c r="Y102" s="27"/>
      <c r="Z102" s="24"/>
      <c r="AA102" s="27"/>
      <c r="AB102" s="24"/>
      <c r="AC102" s="27"/>
      <c r="AD102" s="24"/>
      <c r="AE102" s="27"/>
    </row>
    <row r="103" spans="1:31" s="2" customFormat="1">
      <c r="A103"/>
      <c r="B103"/>
      <c r="C103" s="1"/>
      <c r="D103" s="24"/>
      <c r="E103" s="27"/>
      <c r="F103" s="24"/>
      <c r="G103" s="27"/>
      <c r="H103" s="24"/>
      <c r="I103" s="27"/>
      <c r="J103" s="24"/>
      <c r="K103" s="27"/>
      <c r="L103" s="24"/>
      <c r="M103" s="27"/>
      <c r="N103" s="24"/>
      <c r="O103" s="27"/>
      <c r="P103" s="24"/>
      <c r="Q103" s="27"/>
      <c r="R103" s="24"/>
      <c r="S103" s="27"/>
      <c r="T103" s="24"/>
      <c r="U103" s="27"/>
      <c r="V103" s="24"/>
      <c r="W103" s="27"/>
      <c r="X103" s="24"/>
      <c r="Y103" s="27"/>
      <c r="Z103" s="24"/>
      <c r="AA103" s="27"/>
      <c r="AB103" s="24"/>
      <c r="AC103" s="27"/>
      <c r="AD103" s="24"/>
      <c r="AE103" s="27"/>
    </row>
    <row r="104" spans="1:31" s="2" customFormat="1">
      <c r="A104"/>
      <c r="B104"/>
      <c r="C104" s="1"/>
      <c r="D104" s="24"/>
      <c r="E104" s="27"/>
      <c r="F104" s="24"/>
      <c r="G104" s="27"/>
      <c r="H104" s="24"/>
      <c r="I104" s="27"/>
      <c r="J104" s="24"/>
      <c r="K104" s="27"/>
      <c r="L104" s="24"/>
      <c r="M104" s="27"/>
      <c r="N104" s="24"/>
      <c r="O104" s="27"/>
      <c r="P104" s="24"/>
      <c r="Q104" s="27"/>
      <c r="R104" s="24"/>
      <c r="S104" s="27"/>
      <c r="T104" s="24"/>
      <c r="U104" s="27"/>
      <c r="V104" s="24"/>
      <c r="W104" s="27"/>
      <c r="X104" s="24"/>
      <c r="Y104" s="27"/>
      <c r="Z104" s="24"/>
      <c r="AA104" s="27"/>
      <c r="AB104" s="24"/>
      <c r="AC104" s="27"/>
      <c r="AD104" s="24"/>
      <c r="AE104" s="27"/>
    </row>
    <row r="105" spans="1:31" s="2" customFormat="1">
      <c r="A105"/>
      <c r="B105"/>
      <c r="C105" s="1"/>
      <c r="D105" s="24"/>
      <c r="E105" s="27"/>
      <c r="F105" s="24"/>
      <c r="G105" s="27"/>
      <c r="H105" s="24"/>
      <c r="I105" s="27"/>
      <c r="J105" s="24"/>
      <c r="K105" s="27"/>
      <c r="L105" s="24"/>
      <c r="M105" s="27"/>
      <c r="N105" s="24"/>
      <c r="O105" s="27"/>
      <c r="P105" s="24"/>
      <c r="Q105" s="27"/>
      <c r="R105" s="24"/>
      <c r="S105" s="27"/>
      <c r="T105" s="24"/>
      <c r="U105" s="27"/>
      <c r="V105" s="24"/>
      <c r="W105" s="27"/>
      <c r="X105" s="24"/>
      <c r="Y105" s="27"/>
      <c r="Z105" s="24"/>
      <c r="AA105" s="27"/>
      <c r="AB105" s="24"/>
      <c r="AC105" s="27"/>
      <c r="AD105" s="24"/>
      <c r="AE105" s="27"/>
    </row>
    <row r="106" spans="1:31" s="2" customFormat="1">
      <c r="A106"/>
      <c r="B106"/>
      <c r="C106" s="1"/>
      <c r="D106" s="24"/>
      <c r="E106" s="27"/>
      <c r="F106" s="24"/>
      <c r="G106" s="27"/>
      <c r="H106" s="24"/>
      <c r="I106" s="27"/>
      <c r="J106" s="24"/>
      <c r="K106" s="27"/>
      <c r="L106" s="24"/>
      <c r="M106" s="27"/>
      <c r="N106" s="24"/>
      <c r="O106" s="27"/>
      <c r="P106" s="24"/>
      <c r="Q106" s="27"/>
      <c r="R106" s="24"/>
      <c r="S106" s="27"/>
      <c r="T106" s="24"/>
      <c r="U106" s="27"/>
      <c r="V106" s="24"/>
      <c r="W106" s="27"/>
      <c r="X106" s="24"/>
      <c r="Y106" s="27"/>
      <c r="Z106" s="24"/>
      <c r="AA106" s="27"/>
      <c r="AB106" s="24"/>
      <c r="AC106" s="27"/>
      <c r="AD106" s="24"/>
      <c r="AE106" s="27"/>
    </row>
    <row r="107" spans="1:31" s="2" customFormat="1">
      <c r="A107"/>
      <c r="B107"/>
      <c r="C107" s="1"/>
      <c r="D107" s="24"/>
      <c r="E107" s="27"/>
      <c r="F107" s="24"/>
      <c r="G107" s="27"/>
      <c r="H107" s="24"/>
      <c r="I107" s="27"/>
      <c r="J107" s="24"/>
      <c r="K107" s="27"/>
      <c r="L107" s="24"/>
      <c r="M107" s="27"/>
      <c r="N107" s="24"/>
      <c r="O107" s="27"/>
      <c r="P107" s="24"/>
      <c r="Q107" s="27"/>
      <c r="R107" s="24"/>
      <c r="S107" s="27"/>
      <c r="T107" s="24"/>
      <c r="U107" s="27"/>
      <c r="V107" s="24"/>
      <c r="W107" s="27"/>
      <c r="X107" s="24"/>
      <c r="Y107" s="27"/>
      <c r="Z107" s="24"/>
      <c r="AA107" s="27"/>
      <c r="AB107" s="24"/>
      <c r="AC107" s="27"/>
      <c r="AD107" s="24"/>
      <c r="AE107" s="27"/>
    </row>
    <row r="108" spans="1:31" s="2" customFormat="1">
      <c r="A108"/>
      <c r="B108"/>
      <c r="C108" s="1"/>
      <c r="D108" s="24"/>
      <c r="E108" s="27"/>
      <c r="F108" s="24"/>
      <c r="G108" s="27"/>
      <c r="H108" s="24"/>
      <c r="I108" s="27"/>
      <c r="J108" s="24"/>
      <c r="K108" s="27"/>
      <c r="L108" s="24"/>
      <c r="M108" s="27"/>
      <c r="N108" s="24"/>
      <c r="O108" s="27"/>
      <c r="P108" s="24"/>
      <c r="Q108" s="27"/>
      <c r="R108" s="24"/>
      <c r="S108" s="27"/>
      <c r="T108" s="24"/>
      <c r="U108" s="27"/>
      <c r="V108" s="24"/>
      <c r="W108" s="27"/>
      <c r="X108" s="24"/>
      <c r="Y108" s="27"/>
      <c r="Z108" s="24"/>
      <c r="AA108" s="27"/>
      <c r="AB108" s="24"/>
      <c r="AC108" s="27"/>
      <c r="AD108" s="24"/>
      <c r="AE108" s="27"/>
    </row>
    <row r="109" spans="1:31" s="2" customFormat="1">
      <c r="A109"/>
      <c r="B109"/>
      <c r="C109" s="1"/>
      <c r="D109" s="24"/>
      <c r="E109" s="27"/>
      <c r="F109" s="24"/>
      <c r="G109" s="27"/>
      <c r="H109" s="24"/>
      <c r="I109" s="27"/>
      <c r="J109" s="24"/>
      <c r="K109" s="27"/>
      <c r="L109" s="24"/>
      <c r="M109" s="27"/>
      <c r="N109" s="24"/>
      <c r="O109" s="27"/>
      <c r="P109" s="24"/>
      <c r="Q109" s="27"/>
      <c r="R109" s="24"/>
      <c r="S109" s="27"/>
      <c r="T109" s="24"/>
      <c r="U109" s="27"/>
      <c r="V109" s="24"/>
      <c r="W109" s="27"/>
      <c r="X109" s="24"/>
      <c r="Y109" s="27"/>
      <c r="Z109" s="24"/>
      <c r="AA109" s="27"/>
      <c r="AB109" s="24"/>
      <c r="AC109" s="27"/>
      <c r="AD109" s="24"/>
      <c r="AE109" s="27"/>
    </row>
    <row r="110" spans="1:31" s="2" customFormat="1">
      <c r="A110"/>
      <c r="B110"/>
      <c r="C110" s="1"/>
      <c r="D110" s="24"/>
      <c r="E110" s="27"/>
      <c r="F110" s="24"/>
      <c r="G110" s="27"/>
      <c r="H110" s="24"/>
      <c r="I110" s="27"/>
      <c r="J110" s="24"/>
      <c r="K110" s="27"/>
      <c r="L110" s="24"/>
      <c r="M110" s="27"/>
      <c r="N110" s="24"/>
      <c r="O110" s="27"/>
      <c r="P110" s="24"/>
      <c r="Q110" s="27"/>
      <c r="R110" s="24"/>
      <c r="S110" s="27"/>
      <c r="T110" s="24"/>
      <c r="U110" s="27"/>
      <c r="V110" s="24"/>
      <c r="W110" s="27"/>
      <c r="X110" s="24"/>
      <c r="Y110" s="27"/>
      <c r="Z110" s="24"/>
      <c r="AA110" s="27"/>
      <c r="AB110" s="24"/>
      <c r="AC110" s="27"/>
      <c r="AD110" s="24"/>
      <c r="AE110" s="27"/>
    </row>
    <row r="111" spans="1:31" s="2" customFormat="1">
      <c r="A111"/>
      <c r="B111"/>
      <c r="C111" s="1"/>
      <c r="D111" s="24"/>
      <c r="E111" s="27"/>
      <c r="F111" s="24"/>
      <c r="G111" s="27"/>
      <c r="H111" s="24"/>
      <c r="I111" s="27"/>
      <c r="J111" s="24"/>
      <c r="K111" s="27"/>
      <c r="L111" s="24"/>
      <c r="M111" s="27"/>
      <c r="N111" s="24"/>
      <c r="O111" s="27"/>
      <c r="P111" s="24"/>
      <c r="Q111" s="27"/>
      <c r="R111" s="24"/>
      <c r="S111" s="27"/>
      <c r="T111" s="24"/>
      <c r="U111" s="27"/>
      <c r="V111" s="24"/>
      <c r="W111" s="27"/>
      <c r="X111" s="24"/>
      <c r="Y111" s="27"/>
      <c r="Z111" s="24"/>
      <c r="AA111" s="27"/>
      <c r="AB111" s="24"/>
      <c r="AC111" s="27"/>
      <c r="AD111" s="24"/>
      <c r="AE111" s="27"/>
    </row>
    <row r="112" spans="1:31" s="2" customFormat="1">
      <c r="A112"/>
      <c r="B112"/>
      <c r="C112" s="1"/>
      <c r="D112" s="24"/>
      <c r="E112" s="27"/>
      <c r="F112" s="24"/>
      <c r="G112" s="27"/>
      <c r="H112" s="24"/>
      <c r="I112" s="27"/>
      <c r="J112" s="24"/>
      <c r="K112" s="27"/>
      <c r="L112" s="24"/>
      <c r="M112" s="27"/>
      <c r="N112" s="24"/>
      <c r="O112" s="27"/>
      <c r="P112" s="24"/>
      <c r="Q112" s="27"/>
      <c r="R112" s="24"/>
      <c r="S112" s="27"/>
      <c r="T112" s="24"/>
      <c r="U112" s="27"/>
      <c r="V112" s="24"/>
      <c r="W112" s="27"/>
      <c r="X112" s="24"/>
      <c r="Y112" s="27"/>
      <c r="Z112" s="24"/>
      <c r="AA112" s="27"/>
      <c r="AB112" s="24"/>
      <c r="AC112" s="27"/>
      <c r="AD112" s="24"/>
      <c r="AE112" s="27"/>
    </row>
    <row r="113" spans="1:31" s="2" customFormat="1">
      <c r="A113"/>
      <c r="B113"/>
      <c r="C113" s="1"/>
      <c r="D113" s="24"/>
      <c r="E113" s="27"/>
      <c r="F113" s="24"/>
      <c r="G113" s="27"/>
      <c r="H113" s="24"/>
      <c r="I113" s="27"/>
      <c r="J113" s="24"/>
      <c r="K113" s="27"/>
      <c r="L113" s="24"/>
      <c r="M113" s="27"/>
      <c r="N113" s="24"/>
      <c r="O113" s="27"/>
      <c r="P113" s="24"/>
      <c r="Q113" s="27"/>
      <c r="R113" s="24"/>
      <c r="S113" s="27"/>
      <c r="T113" s="24"/>
      <c r="U113" s="27"/>
      <c r="V113" s="24"/>
      <c r="W113" s="27"/>
      <c r="X113" s="24"/>
      <c r="Y113" s="27"/>
      <c r="Z113" s="24"/>
      <c r="AA113" s="27"/>
      <c r="AB113" s="24"/>
      <c r="AC113" s="27"/>
      <c r="AD113" s="24"/>
      <c r="AE113" s="27"/>
    </row>
    <row r="114" spans="1:31" s="2" customFormat="1">
      <c r="A114"/>
      <c r="B114"/>
      <c r="C114" s="1"/>
      <c r="D114" s="24"/>
      <c r="E114" s="27"/>
      <c r="F114" s="24"/>
      <c r="G114" s="27"/>
      <c r="H114" s="24"/>
      <c r="I114" s="27"/>
      <c r="J114" s="24"/>
      <c r="K114" s="27"/>
      <c r="L114" s="24"/>
      <c r="M114" s="27"/>
      <c r="N114" s="24"/>
      <c r="O114" s="27"/>
      <c r="P114" s="24"/>
      <c r="Q114" s="27"/>
      <c r="R114" s="24"/>
      <c r="S114" s="27"/>
      <c r="T114" s="24"/>
      <c r="U114" s="27"/>
      <c r="V114" s="24"/>
      <c r="W114" s="27"/>
      <c r="X114" s="24"/>
      <c r="Y114" s="27"/>
      <c r="Z114" s="24"/>
      <c r="AA114" s="27"/>
      <c r="AB114" s="24"/>
      <c r="AC114" s="27"/>
      <c r="AD114" s="24"/>
      <c r="AE114" s="27"/>
    </row>
    <row r="115" spans="1:31" s="2" customFormat="1">
      <c r="A115"/>
      <c r="B115"/>
      <c r="C115" s="1"/>
      <c r="D115" s="24"/>
      <c r="E115" s="27"/>
      <c r="F115" s="24"/>
      <c r="G115" s="27"/>
      <c r="H115" s="24"/>
      <c r="I115" s="27"/>
      <c r="J115" s="24"/>
      <c r="K115" s="27"/>
      <c r="L115" s="24"/>
      <c r="M115" s="27"/>
      <c r="N115" s="24"/>
      <c r="O115" s="27"/>
      <c r="P115" s="24"/>
      <c r="Q115" s="27"/>
      <c r="R115" s="24"/>
      <c r="S115" s="27"/>
      <c r="T115" s="24"/>
      <c r="U115" s="27"/>
      <c r="V115" s="24"/>
      <c r="W115" s="27"/>
      <c r="X115" s="24"/>
      <c r="Y115" s="27"/>
      <c r="Z115" s="24"/>
      <c r="AA115" s="27"/>
      <c r="AB115" s="24"/>
      <c r="AC115" s="27"/>
      <c r="AD115" s="24"/>
      <c r="AE115" s="27"/>
    </row>
    <row r="116" spans="1:31" s="2" customFormat="1">
      <c r="A116"/>
      <c r="B116"/>
      <c r="C116" s="1"/>
      <c r="D116" s="24"/>
      <c r="E116" s="27"/>
      <c r="F116" s="24"/>
      <c r="G116" s="27"/>
      <c r="H116" s="24"/>
      <c r="I116" s="27"/>
      <c r="J116" s="24"/>
      <c r="K116" s="27"/>
      <c r="L116" s="24"/>
      <c r="M116" s="27"/>
      <c r="N116" s="24"/>
      <c r="O116" s="27"/>
      <c r="P116" s="24"/>
      <c r="Q116" s="27"/>
      <c r="R116" s="24"/>
      <c r="S116" s="27"/>
      <c r="T116" s="24"/>
      <c r="U116" s="27"/>
      <c r="V116" s="24"/>
      <c r="W116" s="27"/>
      <c r="X116" s="24"/>
      <c r="Y116" s="27"/>
      <c r="Z116" s="24"/>
      <c r="AA116" s="27"/>
      <c r="AB116" s="24"/>
      <c r="AC116" s="27"/>
      <c r="AD116" s="24"/>
      <c r="AE116" s="27"/>
    </row>
    <row r="117" spans="1:31" s="2" customFormat="1">
      <c r="A117"/>
      <c r="B117"/>
      <c r="C117" s="1"/>
      <c r="D117" s="24"/>
      <c r="E117" s="27"/>
      <c r="F117" s="24"/>
      <c r="G117" s="27"/>
      <c r="H117" s="24"/>
      <c r="I117" s="27"/>
      <c r="J117" s="24"/>
      <c r="K117" s="27"/>
      <c r="L117" s="24"/>
      <c r="M117" s="27"/>
      <c r="N117" s="24"/>
      <c r="O117" s="27"/>
      <c r="P117" s="24"/>
      <c r="Q117" s="27"/>
      <c r="R117" s="24"/>
      <c r="S117" s="27"/>
      <c r="T117" s="24"/>
      <c r="U117" s="27"/>
      <c r="V117" s="24"/>
      <c r="W117" s="27"/>
      <c r="X117" s="24"/>
      <c r="Y117" s="27"/>
      <c r="Z117" s="24"/>
      <c r="AA117" s="27"/>
      <c r="AB117" s="24"/>
      <c r="AC117" s="27"/>
      <c r="AD117" s="24"/>
      <c r="AE117" s="27"/>
    </row>
    <row r="118" spans="1:31" s="2" customFormat="1">
      <c r="A118"/>
      <c r="B118"/>
      <c r="C118" s="1"/>
      <c r="D118" s="24"/>
      <c r="E118" s="27"/>
      <c r="F118" s="24"/>
      <c r="G118" s="27"/>
      <c r="H118" s="24"/>
      <c r="I118" s="27"/>
      <c r="J118" s="24"/>
      <c r="K118" s="27"/>
      <c r="L118" s="24"/>
      <c r="M118" s="27"/>
      <c r="N118" s="24"/>
      <c r="O118" s="27"/>
      <c r="P118" s="24"/>
      <c r="Q118" s="27"/>
      <c r="R118" s="24"/>
      <c r="S118" s="27"/>
      <c r="T118" s="24"/>
      <c r="U118" s="27"/>
      <c r="V118" s="24"/>
      <c r="W118" s="27"/>
      <c r="X118" s="24"/>
      <c r="Y118" s="27"/>
      <c r="Z118" s="24"/>
      <c r="AA118" s="27"/>
      <c r="AB118" s="24"/>
      <c r="AC118" s="27"/>
      <c r="AD118" s="24"/>
      <c r="AE118" s="27"/>
    </row>
    <row r="119" spans="1:31" s="2" customFormat="1">
      <c r="A119"/>
      <c r="B119"/>
      <c r="C119" s="1"/>
      <c r="D119" s="24"/>
      <c r="E119" s="27"/>
      <c r="F119" s="24"/>
      <c r="G119" s="27"/>
      <c r="H119" s="24"/>
      <c r="I119" s="27"/>
      <c r="J119" s="24"/>
      <c r="K119" s="27"/>
      <c r="L119" s="24"/>
      <c r="M119" s="27"/>
      <c r="N119" s="24"/>
      <c r="O119" s="27"/>
      <c r="P119" s="24"/>
      <c r="Q119" s="27"/>
      <c r="R119" s="24"/>
      <c r="S119" s="27"/>
      <c r="T119" s="24"/>
      <c r="U119" s="27"/>
      <c r="V119" s="24"/>
      <c r="W119" s="27"/>
      <c r="X119" s="24"/>
      <c r="Y119" s="27"/>
      <c r="Z119" s="24"/>
      <c r="AA119" s="27"/>
      <c r="AB119" s="24"/>
      <c r="AC119" s="27"/>
      <c r="AD119" s="24"/>
      <c r="AE119" s="27"/>
    </row>
    <row r="120" spans="1:31" s="2" customFormat="1">
      <c r="A120"/>
      <c r="B120"/>
      <c r="C120" s="1"/>
      <c r="D120" s="24"/>
      <c r="E120" s="27"/>
      <c r="F120" s="24"/>
      <c r="G120" s="27"/>
      <c r="H120" s="24"/>
      <c r="I120" s="27"/>
      <c r="J120" s="24"/>
      <c r="K120" s="27"/>
      <c r="L120" s="24"/>
      <c r="M120" s="27"/>
      <c r="N120" s="24"/>
      <c r="O120" s="27"/>
      <c r="P120" s="24"/>
      <c r="Q120" s="27"/>
      <c r="R120" s="24"/>
      <c r="S120" s="27"/>
      <c r="T120" s="24"/>
      <c r="U120" s="27"/>
      <c r="V120" s="24"/>
      <c r="W120" s="27"/>
      <c r="X120" s="24"/>
      <c r="Y120" s="27"/>
      <c r="Z120" s="24"/>
      <c r="AA120" s="27"/>
      <c r="AB120" s="24"/>
      <c r="AC120" s="27"/>
      <c r="AD120" s="24"/>
      <c r="AE120" s="27"/>
    </row>
    <row r="121" spans="1:31" s="2" customFormat="1">
      <c r="A121"/>
      <c r="B121"/>
      <c r="C121" s="1"/>
      <c r="D121" s="24"/>
      <c r="E121" s="27"/>
      <c r="F121" s="24"/>
      <c r="G121" s="27"/>
      <c r="H121" s="24"/>
      <c r="I121" s="27"/>
      <c r="J121" s="24"/>
      <c r="K121" s="27"/>
      <c r="L121" s="24"/>
      <c r="M121" s="27"/>
      <c r="N121" s="24"/>
      <c r="O121" s="27"/>
      <c r="P121" s="24"/>
      <c r="Q121" s="27"/>
      <c r="R121" s="24"/>
      <c r="S121" s="27"/>
      <c r="T121" s="24"/>
      <c r="U121" s="27"/>
      <c r="V121" s="24"/>
      <c r="W121" s="27"/>
      <c r="X121" s="24"/>
      <c r="Y121" s="27"/>
      <c r="Z121" s="24"/>
      <c r="AA121" s="27"/>
      <c r="AB121" s="24"/>
      <c r="AC121" s="27"/>
      <c r="AD121" s="24"/>
      <c r="AE121" s="27"/>
    </row>
    <row r="122" spans="1:31" s="2" customFormat="1">
      <c r="A122"/>
      <c r="B122"/>
      <c r="C122" s="1"/>
      <c r="D122" s="24"/>
      <c r="E122" s="27"/>
      <c r="F122" s="24"/>
      <c r="G122" s="27"/>
      <c r="H122" s="24"/>
      <c r="I122" s="27"/>
      <c r="J122" s="24"/>
      <c r="K122" s="27"/>
      <c r="L122" s="24"/>
      <c r="M122" s="27"/>
      <c r="N122" s="24"/>
      <c r="O122" s="27"/>
      <c r="P122" s="24"/>
      <c r="Q122" s="27"/>
      <c r="R122" s="24"/>
      <c r="S122" s="27"/>
      <c r="T122" s="24"/>
      <c r="U122" s="27"/>
      <c r="V122" s="24"/>
      <c r="W122" s="27"/>
      <c r="X122" s="24"/>
      <c r="Y122" s="27"/>
      <c r="Z122" s="24"/>
      <c r="AA122" s="27"/>
      <c r="AB122" s="24"/>
      <c r="AC122" s="27"/>
      <c r="AD122" s="24"/>
      <c r="AE122" s="27"/>
    </row>
    <row r="123" spans="1:31" s="2" customFormat="1">
      <c r="A123"/>
      <c r="B123"/>
      <c r="C123" s="1"/>
      <c r="D123" s="24"/>
      <c r="E123" s="27"/>
      <c r="F123" s="24"/>
      <c r="G123" s="27"/>
      <c r="H123" s="24"/>
      <c r="I123" s="27"/>
      <c r="J123" s="24"/>
      <c r="K123" s="27"/>
      <c r="L123" s="24"/>
      <c r="M123" s="27"/>
      <c r="N123" s="24"/>
      <c r="O123" s="27"/>
      <c r="P123" s="24"/>
      <c r="Q123" s="27"/>
      <c r="R123" s="24"/>
      <c r="S123" s="27"/>
      <c r="T123" s="24"/>
      <c r="U123" s="27"/>
      <c r="V123" s="24"/>
      <c r="W123" s="27"/>
      <c r="X123" s="24"/>
      <c r="Y123" s="27"/>
      <c r="Z123" s="24"/>
      <c r="AA123" s="27"/>
      <c r="AB123" s="24"/>
      <c r="AC123" s="27"/>
      <c r="AD123" s="24"/>
      <c r="AE123" s="27"/>
    </row>
    <row r="124" spans="1:31" s="2" customFormat="1">
      <c r="A124"/>
      <c r="B124"/>
      <c r="C124" s="1"/>
      <c r="D124" s="24"/>
      <c r="E124" s="27"/>
      <c r="F124" s="24"/>
      <c r="G124" s="27"/>
      <c r="H124" s="24"/>
      <c r="I124" s="27"/>
      <c r="J124" s="24"/>
      <c r="K124" s="27"/>
      <c r="L124" s="24"/>
      <c r="M124" s="27"/>
      <c r="N124" s="24"/>
      <c r="O124" s="27"/>
      <c r="P124" s="24"/>
      <c r="Q124" s="27"/>
      <c r="R124" s="24"/>
      <c r="S124" s="27"/>
      <c r="T124" s="24"/>
      <c r="U124" s="27"/>
      <c r="V124" s="24"/>
      <c r="W124" s="27"/>
      <c r="X124" s="24"/>
      <c r="Y124" s="27"/>
      <c r="Z124" s="24"/>
      <c r="AA124" s="27"/>
      <c r="AB124" s="24"/>
      <c r="AC124" s="27"/>
      <c r="AD124" s="24"/>
      <c r="AE124" s="27"/>
    </row>
    <row r="125" spans="1:31" s="2" customFormat="1">
      <c r="A125"/>
      <c r="B125"/>
      <c r="C125" s="1"/>
      <c r="D125" s="24"/>
      <c r="E125" s="27"/>
      <c r="F125" s="24"/>
      <c r="G125" s="27"/>
      <c r="H125" s="24"/>
      <c r="I125" s="27"/>
      <c r="J125" s="24"/>
      <c r="K125" s="27"/>
      <c r="L125" s="24"/>
      <c r="M125" s="27"/>
      <c r="N125" s="24"/>
      <c r="O125" s="27"/>
      <c r="P125" s="24"/>
      <c r="Q125" s="27"/>
      <c r="R125" s="24"/>
      <c r="S125" s="27"/>
      <c r="T125" s="24"/>
      <c r="U125" s="27"/>
      <c r="V125" s="24"/>
      <c r="W125" s="27"/>
      <c r="X125" s="24"/>
      <c r="Y125" s="27"/>
      <c r="Z125" s="24"/>
      <c r="AA125" s="27"/>
      <c r="AB125" s="24"/>
      <c r="AC125" s="27"/>
      <c r="AD125" s="24"/>
      <c r="AE125" s="27"/>
    </row>
    <row r="126" spans="1:31" s="2" customFormat="1">
      <c r="A126"/>
      <c r="B126"/>
      <c r="C126" s="1"/>
      <c r="D126" s="24"/>
      <c r="E126" s="27"/>
      <c r="F126" s="24"/>
      <c r="G126" s="27"/>
      <c r="H126" s="24"/>
      <c r="I126" s="27"/>
      <c r="J126" s="24"/>
      <c r="K126" s="27"/>
      <c r="L126" s="24"/>
      <c r="M126" s="27"/>
      <c r="N126" s="24"/>
      <c r="O126" s="27"/>
      <c r="P126" s="24"/>
      <c r="Q126" s="27"/>
      <c r="R126" s="24"/>
      <c r="S126" s="27"/>
      <c r="T126" s="24"/>
      <c r="U126" s="27"/>
      <c r="V126" s="24"/>
      <c r="W126" s="27"/>
      <c r="X126" s="24"/>
      <c r="Y126" s="27"/>
      <c r="Z126" s="24"/>
      <c r="AA126" s="27"/>
      <c r="AB126" s="24"/>
      <c r="AC126" s="27"/>
      <c r="AD126" s="24"/>
      <c r="AE126" s="27"/>
    </row>
    <row r="127" spans="1:31" s="2" customFormat="1">
      <c r="A127"/>
      <c r="B127"/>
      <c r="C127" s="1"/>
      <c r="D127" s="24"/>
      <c r="E127" s="27"/>
      <c r="F127" s="24"/>
      <c r="G127" s="27"/>
      <c r="H127" s="24"/>
      <c r="I127" s="27"/>
      <c r="J127" s="24"/>
      <c r="K127" s="27"/>
      <c r="L127" s="24"/>
      <c r="M127" s="27"/>
      <c r="N127" s="24"/>
      <c r="O127" s="27"/>
      <c r="P127" s="24"/>
      <c r="Q127" s="27"/>
      <c r="R127" s="24"/>
      <c r="S127" s="27"/>
      <c r="T127" s="24"/>
      <c r="U127" s="27"/>
      <c r="V127" s="24"/>
      <c r="W127" s="27"/>
      <c r="X127" s="24"/>
      <c r="Y127" s="27"/>
      <c r="Z127" s="24"/>
      <c r="AA127" s="27"/>
      <c r="AB127" s="24"/>
      <c r="AC127" s="27"/>
      <c r="AD127" s="24"/>
      <c r="AE127" s="27"/>
    </row>
    <row r="128" spans="1:31" s="2" customFormat="1">
      <c r="A128"/>
      <c r="B128"/>
      <c r="C128" s="1"/>
      <c r="D128" s="24"/>
      <c r="E128" s="27"/>
      <c r="F128" s="24"/>
      <c r="G128" s="27"/>
      <c r="H128" s="24"/>
      <c r="I128" s="27"/>
      <c r="J128" s="24"/>
      <c r="K128" s="27"/>
      <c r="L128" s="24"/>
      <c r="M128" s="27"/>
      <c r="N128" s="24"/>
      <c r="O128" s="27"/>
      <c r="P128" s="24"/>
      <c r="Q128" s="27"/>
      <c r="R128" s="24"/>
      <c r="S128" s="27"/>
      <c r="T128" s="24"/>
      <c r="U128" s="27"/>
      <c r="V128" s="24"/>
      <c r="W128" s="27"/>
      <c r="X128" s="24"/>
      <c r="Y128" s="27"/>
      <c r="Z128" s="24"/>
      <c r="AA128" s="27"/>
      <c r="AB128" s="24"/>
      <c r="AC128" s="27"/>
      <c r="AD128" s="24"/>
      <c r="AE128" s="27"/>
    </row>
    <row r="129" spans="1:31" s="2" customFormat="1">
      <c r="A129"/>
      <c r="B129"/>
      <c r="C129" s="1"/>
      <c r="D129" s="24"/>
      <c r="E129" s="27"/>
      <c r="F129" s="24"/>
      <c r="G129" s="27"/>
      <c r="H129" s="24"/>
      <c r="I129" s="27"/>
      <c r="J129" s="24"/>
      <c r="K129" s="27"/>
      <c r="L129" s="24"/>
      <c r="M129" s="27"/>
      <c r="N129" s="24"/>
      <c r="O129" s="27"/>
      <c r="P129" s="24"/>
      <c r="Q129" s="27"/>
      <c r="R129" s="24"/>
      <c r="S129" s="27"/>
      <c r="T129" s="24"/>
      <c r="U129" s="27"/>
      <c r="V129" s="24"/>
      <c r="W129" s="27"/>
      <c r="X129" s="24"/>
      <c r="Y129" s="27"/>
      <c r="Z129" s="24"/>
      <c r="AA129" s="27"/>
      <c r="AB129" s="24"/>
      <c r="AC129" s="27"/>
      <c r="AD129" s="24"/>
      <c r="AE129" s="27"/>
    </row>
    <row r="130" spans="1:31" s="2" customFormat="1">
      <c r="A130"/>
      <c r="B130"/>
      <c r="C130" s="1"/>
      <c r="D130" s="24"/>
      <c r="E130" s="27"/>
      <c r="F130" s="24"/>
      <c r="G130" s="27"/>
      <c r="H130" s="24"/>
      <c r="I130" s="27"/>
      <c r="J130" s="24"/>
      <c r="K130" s="27"/>
      <c r="L130" s="24"/>
      <c r="M130" s="27"/>
      <c r="N130" s="24"/>
      <c r="O130" s="27"/>
      <c r="P130" s="24"/>
      <c r="Q130" s="27"/>
      <c r="R130" s="24"/>
      <c r="S130" s="27"/>
      <c r="T130" s="24"/>
      <c r="U130" s="27"/>
      <c r="V130" s="24"/>
      <c r="W130" s="27"/>
      <c r="X130" s="24"/>
      <c r="Y130" s="27"/>
      <c r="Z130" s="24"/>
      <c r="AA130" s="27"/>
      <c r="AB130" s="24"/>
      <c r="AC130" s="27"/>
      <c r="AD130" s="24"/>
      <c r="AE130" s="27"/>
    </row>
    <row r="131" spans="1:31" s="2" customFormat="1">
      <c r="A131"/>
      <c r="B131"/>
      <c r="C131" s="1"/>
      <c r="D131" s="24"/>
      <c r="E131" s="27"/>
      <c r="F131" s="24"/>
      <c r="G131" s="27"/>
      <c r="H131" s="24"/>
      <c r="I131" s="27"/>
      <c r="J131" s="24"/>
      <c r="K131" s="27"/>
      <c r="L131" s="24"/>
      <c r="M131" s="27"/>
      <c r="N131" s="24"/>
      <c r="O131" s="27"/>
      <c r="P131" s="24"/>
      <c r="Q131" s="27"/>
      <c r="R131" s="24"/>
      <c r="S131" s="27"/>
      <c r="T131" s="24"/>
      <c r="U131" s="27"/>
      <c r="V131" s="24"/>
      <c r="W131" s="27"/>
      <c r="X131" s="24"/>
      <c r="Y131" s="27"/>
      <c r="Z131" s="24"/>
      <c r="AA131" s="27"/>
      <c r="AB131" s="24"/>
      <c r="AC131" s="27"/>
      <c r="AD131" s="24"/>
      <c r="AE131" s="27"/>
    </row>
    <row r="132" spans="1:31" s="2" customFormat="1">
      <c r="A132"/>
      <c r="B132"/>
      <c r="C132" s="1"/>
      <c r="D132" s="24"/>
      <c r="E132" s="27"/>
      <c r="F132" s="24"/>
      <c r="G132" s="27"/>
      <c r="H132" s="24"/>
      <c r="I132" s="27"/>
      <c r="J132" s="24"/>
      <c r="K132" s="27"/>
      <c r="L132" s="24"/>
      <c r="M132" s="27"/>
      <c r="N132" s="24"/>
      <c r="O132" s="27"/>
      <c r="P132" s="24"/>
      <c r="Q132" s="27"/>
      <c r="R132" s="24"/>
      <c r="S132" s="27"/>
      <c r="T132" s="24"/>
      <c r="U132" s="27"/>
      <c r="V132" s="24"/>
      <c r="W132" s="27"/>
      <c r="X132" s="24"/>
      <c r="Y132" s="27"/>
      <c r="Z132" s="24"/>
      <c r="AA132" s="27"/>
      <c r="AB132" s="24"/>
      <c r="AC132" s="27"/>
      <c r="AD132" s="24"/>
      <c r="AE132" s="27"/>
    </row>
    <row r="133" spans="1:31" s="2" customFormat="1">
      <c r="A133"/>
      <c r="B133"/>
      <c r="C133" s="1"/>
      <c r="D133" s="24"/>
      <c r="E133" s="27"/>
      <c r="F133" s="24"/>
      <c r="G133" s="27"/>
      <c r="H133" s="24"/>
      <c r="I133" s="27"/>
      <c r="J133" s="24"/>
      <c r="K133" s="27"/>
      <c r="L133" s="24"/>
      <c r="M133" s="27"/>
      <c r="N133" s="24"/>
      <c r="O133" s="27"/>
      <c r="P133" s="24"/>
      <c r="Q133" s="27"/>
      <c r="R133" s="24"/>
      <c r="S133" s="27"/>
      <c r="T133" s="24"/>
      <c r="U133" s="27"/>
      <c r="V133" s="24"/>
      <c r="W133" s="27"/>
      <c r="X133" s="24"/>
      <c r="Y133" s="27"/>
      <c r="Z133" s="24"/>
      <c r="AA133" s="27"/>
      <c r="AB133" s="24"/>
      <c r="AC133" s="27"/>
      <c r="AD133" s="24"/>
      <c r="AE133" s="27"/>
    </row>
    <row r="134" spans="1:31" s="2" customFormat="1">
      <c r="A134"/>
      <c r="B134"/>
      <c r="C134" s="1"/>
      <c r="D134" s="24"/>
      <c r="E134" s="27"/>
      <c r="F134" s="24"/>
      <c r="G134" s="27"/>
      <c r="H134" s="24"/>
      <c r="I134" s="27"/>
      <c r="J134" s="24"/>
      <c r="K134" s="27"/>
      <c r="L134" s="24"/>
      <c r="M134" s="27"/>
      <c r="N134" s="24"/>
      <c r="O134" s="27"/>
      <c r="P134" s="24"/>
      <c r="Q134" s="27"/>
      <c r="R134" s="24"/>
      <c r="S134" s="27"/>
      <c r="T134" s="24"/>
      <c r="U134" s="27"/>
      <c r="V134" s="24"/>
      <c r="W134" s="27"/>
      <c r="X134" s="24"/>
      <c r="Y134" s="27"/>
      <c r="Z134" s="24"/>
      <c r="AA134" s="27"/>
      <c r="AB134" s="24"/>
      <c r="AC134" s="27"/>
      <c r="AD134" s="24"/>
      <c r="AE134" s="27"/>
    </row>
    <row r="135" spans="1:31" s="2" customFormat="1">
      <c r="A135"/>
      <c r="B135"/>
      <c r="C135" s="1"/>
      <c r="D135" s="24"/>
      <c r="E135" s="27"/>
      <c r="F135" s="24"/>
      <c r="G135" s="27"/>
      <c r="H135" s="24"/>
      <c r="I135" s="27"/>
      <c r="J135" s="24"/>
      <c r="K135" s="27"/>
      <c r="L135" s="24"/>
      <c r="M135" s="27"/>
      <c r="N135" s="24"/>
      <c r="O135" s="27"/>
      <c r="P135" s="24"/>
      <c r="Q135" s="27"/>
      <c r="R135" s="24"/>
      <c r="S135" s="27"/>
      <c r="T135" s="24"/>
      <c r="U135" s="27"/>
      <c r="V135" s="24"/>
      <c r="W135" s="27"/>
      <c r="X135" s="24"/>
      <c r="Y135" s="27"/>
      <c r="Z135" s="24"/>
      <c r="AA135" s="27"/>
      <c r="AB135" s="24"/>
      <c r="AC135" s="27"/>
      <c r="AD135" s="24"/>
      <c r="AE135" s="27"/>
    </row>
    <row r="136" spans="1:31" s="2" customFormat="1">
      <c r="A136"/>
      <c r="B136"/>
      <c r="C136" s="1"/>
      <c r="D136" s="24"/>
      <c r="E136" s="27"/>
      <c r="F136" s="24"/>
      <c r="G136" s="27"/>
      <c r="H136" s="24"/>
      <c r="I136" s="27"/>
      <c r="J136" s="24"/>
      <c r="K136" s="27"/>
      <c r="L136" s="24"/>
      <c r="M136" s="27"/>
      <c r="N136" s="24"/>
      <c r="O136" s="27"/>
      <c r="P136" s="24"/>
      <c r="Q136" s="27"/>
      <c r="R136" s="24"/>
      <c r="S136" s="27"/>
      <c r="T136" s="24"/>
      <c r="U136" s="27"/>
      <c r="V136" s="24"/>
      <c r="W136" s="27"/>
      <c r="X136" s="24"/>
      <c r="Y136" s="27"/>
      <c r="Z136" s="24"/>
      <c r="AA136" s="27"/>
      <c r="AB136" s="24"/>
      <c r="AC136" s="27"/>
      <c r="AD136" s="24"/>
      <c r="AE136" s="27"/>
    </row>
    <row r="137" spans="1:31" s="2" customFormat="1">
      <c r="A137"/>
      <c r="B137"/>
      <c r="C137" s="1"/>
      <c r="D137" s="24"/>
      <c r="E137" s="27"/>
      <c r="F137" s="24"/>
      <c r="G137" s="27"/>
      <c r="H137" s="24"/>
      <c r="I137" s="27"/>
      <c r="J137" s="24"/>
      <c r="K137" s="27"/>
      <c r="L137" s="24"/>
      <c r="M137" s="27"/>
      <c r="N137" s="24"/>
      <c r="O137" s="27"/>
      <c r="P137" s="24"/>
      <c r="Q137" s="27"/>
      <c r="R137" s="24"/>
      <c r="S137" s="27"/>
      <c r="T137" s="24"/>
      <c r="U137" s="27"/>
      <c r="V137" s="24"/>
      <c r="W137" s="27"/>
      <c r="X137" s="24"/>
      <c r="Y137" s="27"/>
      <c r="Z137" s="24"/>
      <c r="AA137" s="27"/>
      <c r="AB137" s="24"/>
      <c r="AC137" s="27"/>
      <c r="AD137" s="24"/>
      <c r="AE137" s="27"/>
    </row>
    <row r="138" spans="1:31" s="2" customFormat="1">
      <c r="A138"/>
      <c r="B138"/>
      <c r="C138" s="1"/>
      <c r="D138" s="24"/>
      <c r="E138" s="27"/>
      <c r="F138" s="24"/>
      <c r="G138" s="27"/>
      <c r="H138" s="24"/>
      <c r="I138" s="27"/>
      <c r="J138" s="24"/>
      <c r="K138" s="27"/>
      <c r="L138" s="24"/>
      <c r="M138" s="27"/>
      <c r="N138" s="24"/>
      <c r="O138" s="27"/>
      <c r="P138" s="24"/>
      <c r="Q138" s="27"/>
      <c r="R138" s="24"/>
      <c r="S138" s="27"/>
      <c r="T138" s="24"/>
      <c r="U138" s="27"/>
      <c r="V138" s="24"/>
      <c r="W138" s="27"/>
      <c r="X138" s="24"/>
      <c r="Y138" s="27"/>
      <c r="Z138" s="24"/>
      <c r="AA138" s="27"/>
      <c r="AB138" s="24"/>
      <c r="AC138" s="27"/>
      <c r="AD138" s="24"/>
      <c r="AE138" s="27"/>
    </row>
    <row r="139" spans="1:31" s="2" customFormat="1">
      <c r="A139"/>
      <c r="B139"/>
      <c r="C139" s="1"/>
      <c r="D139" s="24"/>
      <c r="E139" s="27"/>
      <c r="F139" s="24"/>
      <c r="G139" s="27"/>
      <c r="H139" s="24"/>
      <c r="I139" s="27"/>
      <c r="J139" s="24"/>
      <c r="K139" s="27"/>
      <c r="L139" s="24"/>
      <c r="M139" s="27"/>
      <c r="N139" s="24"/>
      <c r="O139" s="27"/>
      <c r="P139" s="24"/>
      <c r="Q139" s="27"/>
      <c r="R139" s="24"/>
      <c r="S139" s="27"/>
      <c r="T139" s="24"/>
      <c r="U139" s="27"/>
      <c r="V139" s="24"/>
      <c r="W139" s="27"/>
      <c r="X139" s="24"/>
      <c r="Y139" s="27"/>
      <c r="Z139" s="24"/>
      <c r="AA139" s="27"/>
      <c r="AB139" s="24"/>
      <c r="AC139" s="27"/>
      <c r="AD139" s="24"/>
      <c r="AE139" s="27"/>
    </row>
    <row r="140" spans="1:31" s="2" customFormat="1">
      <c r="A140"/>
      <c r="B140"/>
      <c r="C140" s="1"/>
      <c r="D140" s="24"/>
      <c r="E140" s="27"/>
      <c r="F140" s="24"/>
      <c r="G140" s="27"/>
      <c r="H140" s="24"/>
      <c r="I140" s="27"/>
      <c r="J140" s="24"/>
      <c r="K140" s="27"/>
      <c r="L140" s="24"/>
      <c r="M140" s="27"/>
      <c r="N140" s="24"/>
      <c r="O140" s="27"/>
      <c r="P140" s="24"/>
      <c r="Q140" s="27"/>
      <c r="R140" s="24"/>
      <c r="S140" s="27"/>
      <c r="T140" s="24"/>
      <c r="U140" s="27"/>
      <c r="V140" s="24"/>
      <c r="W140" s="27"/>
      <c r="X140" s="24"/>
      <c r="Y140" s="27"/>
      <c r="Z140" s="24"/>
      <c r="AA140" s="27"/>
      <c r="AB140" s="24"/>
      <c r="AC140" s="27"/>
      <c r="AD140" s="24"/>
      <c r="AE140" s="27"/>
    </row>
    <row r="141" spans="1:31" s="2" customFormat="1">
      <c r="A141"/>
      <c r="B141"/>
      <c r="C141" s="1"/>
      <c r="D141" s="24"/>
      <c r="E141" s="27"/>
      <c r="F141" s="24"/>
      <c r="G141" s="27"/>
      <c r="H141" s="24"/>
      <c r="I141" s="27"/>
      <c r="J141" s="24"/>
      <c r="K141" s="27"/>
      <c r="L141" s="24"/>
      <c r="M141" s="27"/>
      <c r="N141" s="24"/>
      <c r="O141" s="27"/>
      <c r="P141" s="24"/>
      <c r="Q141" s="27"/>
      <c r="R141" s="24"/>
      <c r="S141" s="27"/>
      <c r="T141" s="24"/>
      <c r="U141" s="27"/>
      <c r="V141" s="24"/>
      <c r="W141" s="27"/>
      <c r="X141" s="24"/>
      <c r="Y141" s="27"/>
      <c r="Z141" s="24"/>
      <c r="AA141" s="27"/>
      <c r="AB141" s="24"/>
      <c r="AC141" s="27"/>
      <c r="AD141" s="24"/>
      <c r="AE141" s="27"/>
    </row>
    <row r="142" spans="1:31" s="2" customFormat="1">
      <c r="A142"/>
      <c r="B142"/>
      <c r="C142" s="1"/>
      <c r="D142" s="24"/>
      <c r="E142" s="27"/>
      <c r="F142" s="24"/>
      <c r="G142" s="27"/>
      <c r="H142" s="24"/>
      <c r="I142" s="27"/>
      <c r="J142" s="24"/>
      <c r="K142" s="27"/>
      <c r="L142" s="24"/>
      <c r="M142" s="27"/>
      <c r="N142" s="24"/>
      <c r="O142" s="27"/>
      <c r="P142" s="24"/>
      <c r="Q142" s="27"/>
      <c r="R142" s="24"/>
      <c r="S142" s="27"/>
      <c r="T142" s="24"/>
      <c r="U142" s="27"/>
      <c r="V142" s="24"/>
      <c r="W142" s="27"/>
      <c r="X142" s="24"/>
      <c r="Y142" s="27"/>
      <c r="Z142" s="24"/>
      <c r="AA142" s="27"/>
      <c r="AB142" s="24"/>
      <c r="AC142" s="27"/>
      <c r="AD142" s="24"/>
      <c r="AE142" s="27"/>
    </row>
    <row r="143" spans="1:31" s="2" customFormat="1">
      <c r="A143"/>
      <c r="B143"/>
      <c r="C143" s="1"/>
      <c r="D143" s="24"/>
      <c r="E143" s="27"/>
      <c r="F143" s="24"/>
      <c r="G143" s="27"/>
      <c r="H143" s="24"/>
      <c r="I143" s="27"/>
      <c r="J143" s="24"/>
      <c r="K143" s="27"/>
      <c r="L143" s="24"/>
      <c r="M143" s="27"/>
      <c r="N143" s="24"/>
      <c r="O143" s="27"/>
      <c r="P143" s="24"/>
      <c r="Q143" s="27"/>
      <c r="R143" s="24"/>
      <c r="S143" s="27"/>
      <c r="T143" s="24"/>
      <c r="U143" s="27"/>
      <c r="V143" s="24"/>
      <c r="W143" s="27"/>
      <c r="X143" s="24"/>
      <c r="Y143" s="27"/>
      <c r="Z143" s="24"/>
      <c r="AA143" s="27"/>
      <c r="AB143" s="24"/>
      <c r="AC143" s="27"/>
      <c r="AD143" s="24"/>
      <c r="AE143" s="27"/>
    </row>
    <row r="144" spans="1:31" s="2" customFormat="1">
      <c r="A144"/>
      <c r="B144"/>
      <c r="C144" s="1"/>
      <c r="D144" s="24"/>
      <c r="E144" s="27"/>
      <c r="F144" s="24"/>
      <c r="G144" s="27"/>
      <c r="H144" s="24"/>
      <c r="I144" s="27"/>
      <c r="J144" s="24"/>
      <c r="K144" s="27"/>
      <c r="L144" s="24"/>
      <c r="M144" s="27"/>
      <c r="N144" s="24"/>
      <c r="O144" s="27"/>
      <c r="P144" s="24"/>
      <c r="Q144" s="27"/>
      <c r="R144" s="24"/>
      <c r="S144" s="27"/>
      <c r="T144" s="24"/>
      <c r="U144" s="27"/>
      <c r="V144" s="24"/>
      <c r="W144" s="27"/>
      <c r="X144" s="24"/>
      <c r="Y144" s="27"/>
      <c r="Z144" s="24"/>
      <c r="AA144" s="27"/>
      <c r="AB144" s="24"/>
      <c r="AC144" s="27"/>
      <c r="AD144" s="24"/>
      <c r="AE144" s="27"/>
    </row>
    <row r="145" spans="1:31" s="2" customFormat="1">
      <c r="A145"/>
      <c r="B145"/>
      <c r="C145" s="1"/>
      <c r="D145" s="24"/>
      <c r="E145" s="27"/>
      <c r="F145" s="24"/>
      <c r="G145" s="27"/>
      <c r="H145" s="24"/>
      <c r="I145" s="27"/>
      <c r="J145" s="24"/>
      <c r="K145" s="27"/>
      <c r="L145" s="24"/>
      <c r="M145" s="27"/>
      <c r="N145" s="24"/>
      <c r="O145" s="27"/>
      <c r="P145" s="24"/>
      <c r="Q145" s="27"/>
      <c r="R145" s="24"/>
      <c r="S145" s="27"/>
      <c r="T145" s="24"/>
      <c r="U145" s="27"/>
      <c r="V145" s="24"/>
      <c r="W145" s="27"/>
      <c r="X145" s="24"/>
      <c r="Y145" s="27"/>
      <c r="Z145" s="24"/>
      <c r="AA145" s="27"/>
      <c r="AB145" s="24"/>
      <c r="AC145" s="27"/>
      <c r="AD145" s="24"/>
      <c r="AE145" s="27"/>
    </row>
    <row r="146" spans="1:31" s="2" customFormat="1">
      <c r="A146"/>
      <c r="B146"/>
      <c r="C146" s="1"/>
      <c r="D146" s="24"/>
      <c r="E146" s="27"/>
      <c r="F146" s="24"/>
      <c r="G146" s="27"/>
      <c r="H146" s="24"/>
      <c r="I146" s="27"/>
      <c r="J146" s="24"/>
      <c r="K146" s="27"/>
      <c r="L146" s="24"/>
      <c r="M146" s="27"/>
      <c r="N146" s="24"/>
      <c r="O146" s="27"/>
      <c r="P146" s="24"/>
      <c r="Q146" s="27"/>
      <c r="R146" s="24"/>
      <c r="S146" s="27"/>
      <c r="T146" s="24"/>
      <c r="U146" s="27"/>
      <c r="V146" s="24"/>
      <c r="W146" s="27"/>
      <c r="X146" s="24"/>
      <c r="Y146" s="27"/>
      <c r="Z146" s="24"/>
      <c r="AA146" s="27"/>
      <c r="AB146" s="24"/>
      <c r="AC146" s="27"/>
      <c r="AD146" s="24"/>
      <c r="AE146" s="27"/>
    </row>
    <row r="147" spans="1:31" s="2" customFormat="1">
      <c r="A147"/>
      <c r="B147"/>
      <c r="C147" s="1"/>
      <c r="D147" s="24"/>
      <c r="E147" s="27"/>
      <c r="F147" s="24"/>
      <c r="G147" s="27"/>
      <c r="H147" s="24"/>
      <c r="I147" s="27"/>
      <c r="J147" s="24"/>
      <c r="K147" s="27"/>
      <c r="L147" s="24"/>
      <c r="M147" s="27"/>
      <c r="N147" s="24"/>
      <c r="O147" s="27"/>
      <c r="P147" s="24"/>
      <c r="Q147" s="27"/>
      <c r="R147" s="24"/>
      <c r="S147" s="27"/>
      <c r="T147" s="24"/>
      <c r="U147" s="27"/>
      <c r="V147" s="24"/>
      <c r="W147" s="27"/>
      <c r="X147" s="24"/>
      <c r="Y147" s="27"/>
      <c r="Z147" s="24"/>
      <c r="AA147" s="27"/>
      <c r="AB147" s="24"/>
      <c r="AC147" s="27"/>
      <c r="AD147" s="24"/>
      <c r="AE147" s="27"/>
    </row>
    <row r="148" spans="1:31" s="2" customFormat="1">
      <c r="A148"/>
      <c r="B148"/>
      <c r="C148" s="1"/>
      <c r="D148" s="24"/>
      <c r="E148" s="27"/>
      <c r="F148" s="24"/>
      <c r="G148" s="27"/>
      <c r="H148" s="24"/>
      <c r="I148" s="27"/>
      <c r="J148" s="24"/>
      <c r="K148" s="27"/>
      <c r="L148" s="24"/>
      <c r="M148" s="27"/>
      <c r="N148" s="24"/>
      <c r="O148" s="27"/>
      <c r="P148" s="24"/>
      <c r="Q148" s="27"/>
      <c r="R148" s="24"/>
      <c r="S148" s="27"/>
      <c r="T148" s="24"/>
      <c r="U148" s="27"/>
      <c r="V148" s="24"/>
      <c r="W148" s="27"/>
      <c r="X148" s="24"/>
      <c r="Y148" s="27"/>
      <c r="Z148" s="24"/>
      <c r="AA148" s="27"/>
      <c r="AB148" s="24"/>
      <c r="AC148" s="27"/>
      <c r="AD148" s="24"/>
      <c r="AE148" s="27"/>
    </row>
    <row r="149" spans="1:31" s="2" customFormat="1">
      <c r="A149"/>
      <c r="B149"/>
      <c r="C149" s="1"/>
      <c r="D149" s="24"/>
      <c r="E149" s="27"/>
      <c r="F149" s="24"/>
      <c r="G149" s="27"/>
      <c r="H149" s="24"/>
      <c r="I149" s="27"/>
      <c r="J149" s="24"/>
      <c r="K149" s="27"/>
      <c r="L149" s="24"/>
      <c r="M149" s="27"/>
      <c r="N149" s="24"/>
      <c r="O149" s="27"/>
      <c r="P149" s="24"/>
      <c r="Q149" s="27"/>
      <c r="R149" s="24"/>
      <c r="S149" s="27"/>
      <c r="T149" s="24"/>
      <c r="U149" s="27"/>
      <c r="V149" s="24"/>
      <c r="W149" s="27"/>
      <c r="X149" s="24"/>
      <c r="Y149" s="27"/>
      <c r="Z149" s="24"/>
      <c r="AA149" s="27"/>
      <c r="AB149" s="24"/>
      <c r="AC149" s="27"/>
      <c r="AD149" s="24"/>
      <c r="AE149" s="27"/>
    </row>
    <row r="150" spans="1:31" s="2" customFormat="1">
      <c r="A150"/>
      <c r="B150"/>
      <c r="C150" s="1"/>
      <c r="D150" s="24"/>
      <c r="E150" s="27"/>
      <c r="F150" s="24"/>
      <c r="G150" s="27"/>
      <c r="H150" s="24"/>
      <c r="I150" s="27"/>
      <c r="J150" s="24"/>
      <c r="K150" s="27"/>
      <c r="L150" s="24"/>
      <c r="M150" s="27"/>
      <c r="N150" s="24"/>
      <c r="O150" s="27"/>
      <c r="P150" s="24"/>
      <c r="Q150" s="27"/>
      <c r="R150" s="24"/>
      <c r="S150" s="27"/>
      <c r="T150" s="24"/>
      <c r="U150" s="27"/>
      <c r="V150" s="24"/>
      <c r="W150" s="27"/>
      <c r="X150" s="24"/>
      <c r="Y150" s="27"/>
      <c r="Z150" s="24"/>
      <c r="AA150" s="27"/>
      <c r="AB150" s="24"/>
      <c r="AC150" s="27"/>
      <c r="AD150" s="24"/>
      <c r="AE150" s="27"/>
    </row>
    <row r="151" spans="1:31" s="2" customFormat="1">
      <c r="A151"/>
      <c r="B151"/>
      <c r="C151" s="1"/>
      <c r="D151" s="24"/>
      <c r="E151" s="27"/>
      <c r="F151" s="24"/>
      <c r="G151" s="27"/>
      <c r="H151" s="24"/>
      <c r="I151" s="27"/>
      <c r="J151" s="24"/>
      <c r="K151" s="27"/>
      <c r="L151" s="24"/>
      <c r="M151" s="27"/>
      <c r="N151" s="24"/>
      <c r="O151" s="27"/>
      <c r="P151" s="24"/>
      <c r="Q151" s="27"/>
      <c r="R151" s="24"/>
      <c r="S151" s="27"/>
      <c r="T151" s="24"/>
      <c r="U151" s="27"/>
      <c r="V151" s="24"/>
      <c r="W151" s="27"/>
      <c r="X151" s="24"/>
      <c r="Y151" s="27"/>
      <c r="Z151" s="24"/>
      <c r="AA151" s="27"/>
      <c r="AB151" s="24"/>
      <c r="AC151" s="27"/>
      <c r="AD151" s="24"/>
      <c r="AE151" s="27"/>
    </row>
    <row r="152" spans="1:31" s="2" customFormat="1">
      <c r="A152"/>
      <c r="B152"/>
      <c r="C152" s="1"/>
      <c r="D152" s="24"/>
      <c r="E152" s="27"/>
      <c r="F152" s="24"/>
      <c r="G152" s="27"/>
      <c r="H152" s="24"/>
      <c r="I152" s="27"/>
      <c r="J152" s="24"/>
      <c r="K152" s="27"/>
      <c r="L152" s="24"/>
      <c r="M152" s="27"/>
      <c r="N152" s="24"/>
      <c r="O152" s="27"/>
      <c r="P152" s="24"/>
      <c r="Q152" s="27"/>
      <c r="R152" s="24"/>
      <c r="S152" s="27"/>
      <c r="T152" s="24"/>
      <c r="U152" s="27"/>
      <c r="V152" s="24"/>
      <c r="W152" s="27"/>
      <c r="X152" s="24"/>
      <c r="Y152" s="27"/>
      <c r="Z152" s="24"/>
      <c r="AA152" s="27"/>
      <c r="AB152" s="24"/>
      <c r="AC152" s="27"/>
      <c r="AD152" s="24"/>
      <c r="AE152" s="27"/>
    </row>
    <row r="153" spans="1:31" s="2" customFormat="1">
      <c r="A153"/>
      <c r="B153"/>
      <c r="C153" s="1"/>
      <c r="D153" s="24"/>
      <c r="E153" s="27"/>
      <c r="F153" s="24"/>
      <c r="G153" s="27"/>
      <c r="H153" s="24"/>
      <c r="I153" s="27"/>
      <c r="J153" s="24"/>
      <c r="K153" s="27"/>
      <c r="L153" s="24"/>
      <c r="M153" s="27"/>
      <c r="N153" s="24"/>
      <c r="O153" s="27"/>
      <c r="P153" s="24"/>
      <c r="Q153" s="27"/>
      <c r="R153" s="24"/>
      <c r="S153" s="27"/>
      <c r="T153" s="24"/>
      <c r="U153" s="27"/>
      <c r="V153" s="24"/>
      <c r="W153" s="27"/>
      <c r="X153" s="24"/>
      <c r="Y153" s="27"/>
      <c r="Z153" s="24"/>
      <c r="AA153" s="27"/>
      <c r="AB153" s="24"/>
      <c r="AC153" s="27"/>
      <c r="AD153" s="24"/>
      <c r="AE153" s="27"/>
    </row>
    <row r="154" spans="1:31" s="2" customFormat="1">
      <c r="A154"/>
      <c r="B154"/>
      <c r="C154" s="1"/>
      <c r="D154" s="24"/>
      <c r="E154" s="27"/>
      <c r="F154" s="24"/>
      <c r="G154" s="27"/>
      <c r="H154" s="24"/>
      <c r="I154" s="27"/>
      <c r="J154" s="24"/>
      <c r="K154" s="27"/>
      <c r="L154" s="24"/>
      <c r="M154" s="27"/>
      <c r="N154" s="24"/>
      <c r="O154" s="27"/>
      <c r="P154" s="24"/>
      <c r="Q154" s="27"/>
      <c r="R154" s="24"/>
      <c r="S154" s="27"/>
      <c r="T154" s="24"/>
      <c r="U154" s="27"/>
      <c r="V154" s="24"/>
      <c r="W154" s="27"/>
      <c r="X154" s="24"/>
      <c r="Y154" s="27"/>
      <c r="Z154" s="24"/>
      <c r="AA154" s="27"/>
      <c r="AB154" s="24"/>
      <c r="AC154" s="27"/>
      <c r="AD154" s="24"/>
      <c r="AE154" s="27"/>
    </row>
    <row r="155" spans="1:31" s="2" customFormat="1">
      <c r="A155"/>
      <c r="B155"/>
      <c r="C155" s="1"/>
      <c r="D155" s="24"/>
      <c r="E155" s="27"/>
      <c r="F155" s="24"/>
      <c r="G155" s="27"/>
      <c r="H155" s="24"/>
      <c r="I155" s="27"/>
      <c r="J155" s="24"/>
      <c r="K155" s="27"/>
      <c r="L155" s="24"/>
      <c r="M155" s="27"/>
      <c r="N155" s="24"/>
      <c r="O155" s="27"/>
      <c r="P155" s="24"/>
      <c r="Q155" s="27"/>
      <c r="R155" s="24"/>
      <c r="S155" s="27"/>
      <c r="T155" s="24"/>
      <c r="U155" s="27"/>
      <c r="V155" s="24"/>
      <c r="W155" s="27"/>
      <c r="X155" s="24"/>
      <c r="Y155" s="27"/>
      <c r="Z155" s="24"/>
      <c r="AA155" s="27"/>
      <c r="AB155" s="24"/>
      <c r="AC155" s="27"/>
      <c r="AD155" s="24"/>
      <c r="AE155" s="27"/>
    </row>
    <row r="156" spans="1:31" s="2" customFormat="1">
      <c r="A156"/>
      <c r="B156"/>
      <c r="C156" s="1"/>
      <c r="D156" s="24"/>
      <c r="E156" s="27"/>
      <c r="F156" s="24"/>
      <c r="G156" s="27"/>
      <c r="H156" s="24"/>
      <c r="I156" s="27"/>
      <c r="J156" s="24"/>
      <c r="K156" s="27"/>
      <c r="L156" s="24"/>
      <c r="M156" s="27"/>
      <c r="N156" s="24"/>
      <c r="O156" s="27"/>
      <c r="P156" s="24"/>
      <c r="Q156" s="27"/>
      <c r="R156" s="24"/>
      <c r="S156" s="27"/>
      <c r="T156" s="24"/>
      <c r="U156" s="27"/>
      <c r="V156" s="24"/>
      <c r="W156" s="27"/>
      <c r="X156" s="24"/>
      <c r="Y156" s="27"/>
      <c r="Z156" s="24"/>
      <c r="AA156" s="27"/>
      <c r="AB156" s="24"/>
      <c r="AC156" s="27"/>
      <c r="AD156" s="24"/>
      <c r="AE156" s="27"/>
    </row>
    <row r="157" spans="1:31" s="2" customFormat="1">
      <c r="A157"/>
      <c r="B157"/>
      <c r="C157" s="1"/>
      <c r="D157" s="24"/>
      <c r="E157" s="27"/>
      <c r="F157" s="24"/>
      <c r="G157" s="27"/>
      <c r="H157" s="24"/>
      <c r="I157" s="27"/>
      <c r="J157" s="24"/>
      <c r="K157" s="27"/>
      <c r="L157" s="24"/>
      <c r="M157" s="27"/>
      <c r="N157" s="24"/>
      <c r="O157" s="27"/>
      <c r="P157" s="24"/>
      <c r="Q157" s="27"/>
      <c r="R157" s="24"/>
      <c r="S157" s="27"/>
      <c r="T157" s="24"/>
      <c r="U157" s="27"/>
      <c r="V157" s="24"/>
      <c r="W157" s="27"/>
      <c r="X157" s="24"/>
      <c r="Y157" s="27"/>
      <c r="Z157" s="24"/>
      <c r="AA157" s="27"/>
      <c r="AB157" s="24"/>
      <c r="AC157" s="27"/>
      <c r="AD157" s="24"/>
      <c r="AE157" s="27"/>
    </row>
    <row r="158" spans="1:31" s="2" customFormat="1">
      <c r="A158"/>
      <c r="B158"/>
      <c r="C158" s="1"/>
      <c r="D158" s="24"/>
      <c r="E158" s="27"/>
      <c r="F158" s="24"/>
      <c r="G158" s="27"/>
      <c r="H158" s="24"/>
      <c r="I158" s="27"/>
      <c r="J158" s="24"/>
      <c r="K158" s="27"/>
      <c r="L158" s="24"/>
      <c r="M158" s="27"/>
      <c r="N158" s="24"/>
      <c r="O158" s="27"/>
      <c r="P158" s="24"/>
      <c r="Q158" s="27"/>
      <c r="R158" s="24"/>
      <c r="S158" s="27"/>
      <c r="T158" s="24"/>
      <c r="U158" s="27"/>
      <c r="V158" s="24"/>
      <c r="W158" s="27"/>
      <c r="X158" s="24"/>
      <c r="Y158" s="27"/>
      <c r="Z158" s="24"/>
      <c r="AA158" s="27"/>
      <c r="AB158" s="24"/>
      <c r="AC158" s="27"/>
      <c r="AD158" s="24"/>
      <c r="AE158" s="27"/>
    </row>
    <row r="159" spans="1:31" s="2" customFormat="1">
      <c r="A159"/>
      <c r="B159"/>
      <c r="C159" s="1"/>
      <c r="D159" s="24"/>
      <c r="E159" s="27"/>
      <c r="F159" s="24"/>
      <c r="G159" s="27"/>
      <c r="H159" s="24"/>
      <c r="I159" s="27"/>
      <c r="J159" s="24"/>
      <c r="K159" s="27"/>
      <c r="L159" s="24"/>
      <c r="M159" s="27"/>
      <c r="N159" s="24"/>
      <c r="O159" s="27"/>
      <c r="P159" s="24"/>
      <c r="Q159" s="27"/>
      <c r="R159" s="24"/>
      <c r="S159" s="27"/>
      <c r="T159" s="24"/>
      <c r="U159" s="27"/>
      <c r="V159" s="24"/>
      <c r="W159" s="27"/>
      <c r="X159" s="24"/>
      <c r="Y159" s="27"/>
      <c r="Z159" s="24"/>
      <c r="AA159" s="27"/>
      <c r="AB159" s="24"/>
      <c r="AC159" s="27"/>
      <c r="AD159" s="24"/>
      <c r="AE159" s="27"/>
    </row>
    <row r="160" spans="1:31" s="2" customFormat="1">
      <c r="A160"/>
      <c r="B160"/>
      <c r="C160" s="1"/>
      <c r="D160" s="24"/>
      <c r="E160" s="27"/>
      <c r="F160" s="24"/>
      <c r="G160" s="27"/>
      <c r="H160" s="24"/>
      <c r="I160" s="27"/>
      <c r="J160" s="24"/>
      <c r="K160" s="27"/>
      <c r="L160" s="24"/>
      <c r="M160" s="27"/>
      <c r="N160" s="24"/>
      <c r="O160" s="27"/>
      <c r="P160" s="24"/>
      <c r="Q160" s="27"/>
      <c r="R160" s="24"/>
      <c r="S160" s="27"/>
      <c r="T160" s="24"/>
      <c r="U160" s="27"/>
      <c r="V160" s="24"/>
      <c r="W160" s="27"/>
      <c r="X160" s="24"/>
      <c r="Y160" s="27"/>
      <c r="Z160" s="24"/>
      <c r="AA160" s="27"/>
      <c r="AB160" s="24"/>
      <c r="AC160" s="27"/>
      <c r="AD160" s="24"/>
      <c r="AE160" s="27"/>
    </row>
    <row r="161" spans="1:31" s="2" customFormat="1">
      <c r="A161"/>
      <c r="B161"/>
      <c r="C161" s="1"/>
      <c r="D161" s="24"/>
      <c r="E161" s="27"/>
      <c r="F161" s="24"/>
      <c r="G161" s="27"/>
      <c r="H161" s="24"/>
      <c r="I161" s="27"/>
      <c r="J161" s="24"/>
      <c r="K161" s="27"/>
      <c r="L161" s="24"/>
      <c r="M161" s="27"/>
      <c r="N161" s="24"/>
      <c r="O161" s="27"/>
      <c r="P161" s="24"/>
      <c r="Q161" s="27"/>
      <c r="R161" s="24"/>
      <c r="S161" s="27"/>
      <c r="T161" s="24"/>
      <c r="U161" s="27"/>
      <c r="V161" s="24"/>
      <c r="W161" s="27"/>
      <c r="X161" s="24"/>
      <c r="Y161" s="27"/>
      <c r="Z161" s="24"/>
      <c r="AA161" s="27"/>
      <c r="AB161" s="24"/>
      <c r="AC161" s="27"/>
      <c r="AD161" s="24"/>
      <c r="AE161" s="27"/>
    </row>
    <row r="162" spans="1:31" s="2" customFormat="1">
      <c r="A162"/>
      <c r="B162"/>
      <c r="C162" s="1"/>
      <c r="D162" s="24"/>
      <c r="E162" s="27"/>
      <c r="F162" s="24"/>
      <c r="G162" s="27"/>
      <c r="H162" s="24"/>
      <c r="I162" s="27"/>
      <c r="J162" s="24"/>
      <c r="K162" s="27"/>
      <c r="L162" s="24"/>
      <c r="M162" s="27"/>
      <c r="N162" s="24"/>
      <c r="O162" s="27"/>
      <c r="P162" s="24"/>
      <c r="Q162" s="27"/>
      <c r="R162" s="24"/>
      <c r="S162" s="27"/>
      <c r="T162" s="24"/>
      <c r="U162" s="27"/>
      <c r="V162" s="24"/>
      <c r="W162" s="27"/>
      <c r="X162" s="24"/>
      <c r="Y162" s="27"/>
      <c r="Z162" s="24"/>
      <c r="AA162" s="27"/>
      <c r="AB162" s="24"/>
      <c r="AC162" s="27"/>
      <c r="AD162" s="24"/>
      <c r="AE162" s="27"/>
    </row>
    <row r="163" spans="1:31" s="2" customFormat="1">
      <c r="A163"/>
      <c r="B163"/>
      <c r="C163" s="1"/>
      <c r="D163" s="24"/>
      <c r="E163" s="27"/>
      <c r="F163" s="24"/>
      <c r="G163" s="27"/>
      <c r="H163" s="24"/>
      <c r="I163" s="27"/>
      <c r="J163" s="24"/>
      <c r="K163" s="27"/>
      <c r="L163" s="24"/>
      <c r="M163" s="27"/>
      <c r="N163" s="24"/>
      <c r="O163" s="27"/>
      <c r="P163" s="24"/>
      <c r="Q163" s="27"/>
      <c r="R163" s="24"/>
      <c r="S163" s="27"/>
      <c r="T163" s="24"/>
      <c r="U163" s="27"/>
      <c r="V163" s="24"/>
      <c r="W163" s="27"/>
      <c r="X163" s="24"/>
      <c r="Y163" s="27"/>
      <c r="Z163" s="24"/>
      <c r="AA163" s="27"/>
      <c r="AB163" s="24"/>
      <c r="AC163" s="27"/>
      <c r="AD163" s="24"/>
      <c r="AE163" s="27"/>
    </row>
    <row r="164" spans="1:31" s="2" customFormat="1">
      <c r="A164"/>
      <c r="B164"/>
      <c r="C164" s="1"/>
      <c r="D164" s="24"/>
      <c r="E164" s="27"/>
      <c r="F164" s="24"/>
      <c r="G164" s="27"/>
      <c r="H164" s="24"/>
      <c r="I164" s="27"/>
      <c r="J164" s="24"/>
      <c r="K164" s="27"/>
      <c r="L164" s="24"/>
      <c r="M164" s="27"/>
      <c r="N164" s="24"/>
      <c r="O164" s="27"/>
      <c r="P164" s="24"/>
      <c r="Q164" s="27"/>
      <c r="R164" s="24"/>
      <c r="S164" s="27"/>
      <c r="T164" s="24"/>
      <c r="U164" s="27"/>
      <c r="V164" s="24"/>
      <c r="W164" s="27"/>
      <c r="X164" s="24"/>
      <c r="Y164" s="27"/>
      <c r="Z164" s="24"/>
      <c r="AA164" s="27"/>
      <c r="AB164" s="24"/>
      <c r="AC164" s="27"/>
      <c r="AD164" s="24"/>
      <c r="AE164" s="27"/>
    </row>
    <row r="165" spans="1:31" s="2" customFormat="1">
      <c r="A165"/>
      <c r="B165"/>
      <c r="C165" s="1"/>
      <c r="D165" s="24"/>
      <c r="E165" s="27"/>
      <c r="F165" s="24"/>
      <c r="G165" s="27"/>
      <c r="H165" s="24"/>
      <c r="I165" s="27"/>
      <c r="J165" s="24"/>
      <c r="K165" s="27"/>
      <c r="L165" s="24"/>
      <c r="M165" s="27"/>
      <c r="N165" s="24"/>
      <c r="O165" s="27"/>
      <c r="P165" s="24"/>
      <c r="Q165" s="27"/>
      <c r="R165" s="24"/>
      <c r="S165" s="27"/>
      <c r="T165" s="24"/>
      <c r="U165" s="27"/>
      <c r="V165" s="24"/>
      <c r="W165" s="27"/>
      <c r="X165" s="24"/>
      <c r="Y165" s="27"/>
      <c r="Z165" s="24"/>
      <c r="AA165" s="27"/>
      <c r="AB165" s="24"/>
      <c r="AC165" s="27"/>
      <c r="AD165" s="24"/>
      <c r="AE165" s="27"/>
    </row>
    <row r="166" spans="1:31" s="2" customFormat="1">
      <c r="A166"/>
      <c r="B166"/>
      <c r="C166" s="1"/>
      <c r="D166" s="24"/>
      <c r="E166" s="27"/>
      <c r="F166" s="24"/>
      <c r="G166" s="27"/>
      <c r="H166" s="24"/>
      <c r="I166" s="27"/>
      <c r="J166" s="24"/>
      <c r="K166" s="27"/>
      <c r="L166" s="24"/>
      <c r="M166" s="27"/>
      <c r="N166" s="24"/>
      <c r="O166" s="27"/>
      <c r="P166" s="24"/>
      <c r="Q166" s="27"/>
      <c r="R166" s="24"/>
      <c r="S166" s="27"/>
      <c r="T166" s="24"/>
      <c r="U166" s="27"/>
      <c r="V166" s="24"/>
      <c r="W166" s="27"/>
      <c r="X166" s="24"/>
      <c r="Y166" s="27"/>
      <c r="Z166" s="24"/>
      <c r="AA166" s="27"/>
      <c r="AB166" s="24"/>
      <c r="AC166" s="27"/>
      <c r="AD166" s="24"/>
      <c r="AE166" s="27"/>
    </row>
    <row r="167" spans="1:31" s="2" customFormat="1">
      <c r="A167"/>
      <c r="B167"/>
      <c r="C167" s="1"/>
      <c r="D167" s="24"/>
      <c r="E167" s="27"/>
      <c r="F167" s="24"/>
      <c r="G167" s="27"/>
      <c r="H167" s="24"/>
      <c r="I167" s="27"/>
      <c r="J167" s="24"/>
      <c r="K167" s="27"/>
      <c r="L167" s="24"/>
      <c r="M167" s="27"/>
      <c r="N167" s="24"/>
      <c r="O167" s="27"/>
      <c r="P167" s="24"/>
      <c r="Q167" s="27"/>
      <c r="R167" s="24"/>
      <c r="S167" s="27"/>
      <c r="T167" s="24"/>
      <c r="U167" s="27"/>
      <c r="V167" s="24"/>
      <c r="W167" s="27"/>
      <c r="X167" s="24"/>
      <c r="Y167" s="27"/>
      <c r="Z167" s="24"/>
      <c r="AA167" s="27"/>
      <c r="AB167" s="24"/>
      <c r="AC167" s="27"/>
      <c r="AD167" s="24"/>
      <c r="AE167" s="27"/>
    </row>
    <row r="168" spans="1:31" s="2" customFormat="1">
      <c r="A168"/>
      <c r="B168"/>
      <c r="C168" s="1"/>
      <c r="D168" s="24"/>
      <c r="E168" s="27"/>
      <c r="F168" s="24"/>
      <c r="G168" s="27"/>
      <c r="H168" s="24"/>
      <c r="I168" s="27"/>
      <c r="J168" s="24"/>
      <c r="K168" s="27"/>
      <c r="L168" s="24"/>
      <c r="M168" s="27"/>
      <c r="N168" s="24"/>
      <c r="O168" s="27"/>
      <c r="P168" s="24"/>
      <c r="Q168" s="27"/>
      <c r="R168" s="24"/>
      <c r="S168" s="27"/>
      <c r="T168" s="24"/>
      <c r="U168" s="27"/>
      <c r="V168" s="24"/>
      <c r="W168" s="27"/>
      <c r="X168" s="24"/>
      <c r="Y168" s="27"/>
      <c r="Z168" s="24"/>
      <c r="AA168" s="27"/>
      <c r="AB168" s="24"/>
      <c r="AC168" s="27"/>
      <c r="AD168" s="24"/>
      <c r="AE168" s="27"/>
    </row>
    <row r="169" spans="1:31" s="2" customFormat="1">
      <c r="A169"/>
      <c r="B169"/>
      <c r="C169" s="1"/>
      <c r="D169" s="24"/>
      <c r="E169" s="27"/>
      <c r="F169" s="24"/>
      <c r="G169" s="27"/>
      <c r="H169" s="24"/>
      <c r="I169" s="27"/>
      <c r="J169" s="24"/>
      <c r="K169" s="27"/>
      <c r="L169" s="24"/>
      <c r="M169" s="27"/>
      <c r="N169" s="24"/>
      <c r="O169" s="27"/>
      <c r="P169" s="24"/>
      <c r="Q169" s="27"/>
      <c r="R169" s="24"/>
      <c r="S169" s="27"/>
      <c r="T169" s="24"/>
      <c r="U169" s="27"/>
      <c r="V169" s="24"/>
      <c r="W169" s="27"/>
      <c r="X169" s="24"/>
      <c r="Y169" s="27"/>
      <c r="Z169" s="24"/>
      <c r="AA169" s="27"/>
      <c r="AB169" s="24"/>
      <c r="AC169" s="27"/>
      <c r="AD169" s="24"/>
      <c r="AE169" s="27"/>
    </row>
    <row r="170" spans="1:31" s="2" customFormat="1">
      <c r="A170"/>
      <c r="B170"/>
      <c r="C170" s="1"/>
      <c r="D170" s="24"/>
      <c r="E170" s="27"/>
      <c r="F170" s="24"/>
      <c r="G170" s="27"/>
      <c r="H170" s="24"/>
      <c r="I170" s="27"/>
      <c r="J170" s="24"/>
      <c r="K170" s="27"/>
      <c r="L170" s="24"/>
      <c r="M170" s="27"/>
      <c r="N170" s="24"/>
      <c r="O170" s="27"/>
      <c r="P170" s="24"/>
      <c r="Q170" s="27"/>
      <c r="R170" s="24"/>
      <c r="S170" s="27"/>
      <c r="T170" s="24"/>
      <c r="U170" s="27"/>
      <c r="V170" s="24"/>
      <c r="W170" s="27"/>
      <c r="X170" s="24"/>
      <c r="Y170" s="27"/>
      <c r="Z170" s="24"/>
      <c r="AA170" s="27"/>
      <c r="AB170" s="24"/>
      <c r="AC170" s="27"/>
      <c r="AD170" s="24"/>
      <c r="AE170" s="27"/>
    </row>
    <row r="171" spans="1:31" s="2" customFormat="1">
      <c r="A171"/>
      <c r="B171"/>
      <c r="C171" s="1"/>
      <c r="D171" s="24"/>
      <c r="E171" s="27"/>
      <c r="F171" s="24"/>
      <c r="G171" s="27"/>
      <c r="H171" s="24"/>
      <c r="I171" s="27"/>
      <c r="J171" s="24"/>
      <c r="K171" s="27"/>
      <c r="L171" s="24"/>
      <c r="M171" s="27"/>
      <c r="N171" s="24"/>
      <c r="O171" s="27"/>
      <c r="P171" s="24"/>
      <c r="Q171" s="27"/>
      <c r="R171" s="24"/>
      <c r="S171" s="27"/>
      <c r="T171" s="24"/>
      <c r="U171" s="27"/>
      <c r="V171" s="24"/>
      <c r="W171" s="27"/>
      <c r="X171" s="24"/>
      <c r="Y171" s="27"/>
      <c r="Z171" s="24"/>
      <c r="AA171" s="27"/>
      <c r="AB171" s="24"/>
      <c r="AC171" s="27"/>
      <c r="AD171" s="24"/>
      <c r="AE171" s="27"/>
    </row>
    <row r="172" spans="1:31" s="2" customFormat="1">
      <c r="A172"/>
      <c r="B172"/>
      <c r="C172" s="1"/>
      <c r="D172" s="24"/>
      <c r="E172" s="27"/>
      <c r="F172" s="24"/>
      <c r="G172" s="27"/>
      <c r="H172" s="24"/>
      <c r="I172" s="27"/>
      <c r="J172" s="24"/>
      <c r="K172" s="27"/>
      <c r="L172" s="24"/>
      <c r="M172" s="27"/>
      <c r="N172" s="24"/>
      <c r="O172" s="27"/>
      <c r="P172" s="24"/>
      <c r="Q172" s="27"/>
      <c r="R172" s="24"/>
      <c r="S172" s="27"/>
      <c r="T172" s="24"/>
      <c r="U172" s="27"/>
      <c r="V172" s="24"/>
      <c r="W172" s="27"/>
      <c r="X172" s="24"/>
      <c r="Y172" s="27"/>
      <c r="Z172" s="24"/>
      <c r="AA172" s="27"/>
      <c r="AB172" s="24"/>
      <c r="AC172" s="27"/>
      <c r="AD172" s="24"/>
      <c r="AE172" s="27"/>
    </row>
    <row r="173" spans="1:31" s="2" customFormat="1">
      <c r="A173"/>
      <c r="B173"/>
      <c r="C173" s="1"/>
      <c r="D173" s="24"/>
      <c r="E173" s="27"/>
      <c r="F173" s="24"/>
      <c r="G173" s="27"/>
      <c r="H173" s="24"/>
      <c r="I173" s="27"/>
      <c r="J173" s="24"/>
      <c r="K173" s="27"/>
      <c r="L173" s="24"/>
      <c r="M173" s="27"/>
      <c r="N173" s="24"/>
      <c r="O173" s="27"/>
      <c r="P173" s="24"/>
      <c r="Q173" s="27"/>
      <c r="R173" s="24"/>
      <c r="S173" s="27"/>
      <c r="T173" s="24"/>
      <c r="U173" s="27"/>
      <c r="V173" s="24"/>
      <c r="W173" s="27"/>
      <c r="X173" s="24"/>
      <c r="Y173" s="27"/>
      <c r="Z173" s="24"/>
      <c r="AA173" s="27"/>
      <c r="AB173" s="24"/>
      <c r="AC173" s="27"/>
      <c r="AD173" s="24"/>
      <c r="AE173" s="27"/>
    </row>
    <row r="174" spans="1:31" s="2" customFormat="1">
      <c r="A174"/>
      <c r="B174"/>
      <c r="C174" s="1"/>
      <c r="D174" s="24"/>
      <c r="E174" s="27"/>
      <c r="F174" s="24"/>
      <c r="G174" s="27"/>
      <c r="H174" s="24"/>
      <c r="I174" s="27"/>
      <c r="J174" s="24"/>
      <c r="K174" s="27"/>
      <c r="L174" s="24"/>
      <c r="M174" s="27"/>
      <c r="N174" s="24"/>
      <c r="O174" s="27"/>
      <c r="P174" s="24"/>
      <c r="Q174" s="27"/>
      <c r="R174" s="24"/>
      <c r="S174" s="27"/>
      <c r="T174" s="24"/>
      <c r="U174" s="27"/>
      <c r="V174" s="24"/>
      <c r="W174" s="27"/>
      <c r="X174" s="24"/>
      <c r="Y174" s="27"/>
      <c r="Z174" s="24"/>
      <c r="AA174" s="27"/>
      <c r="AB174" s="24"/>
      <c r="AC174" s="27"/>
      <c r="AD174" s="24"/>
      <c r="AE174" s="27"/>
    </row>
    <row r="175" spans="1:31" s="2" customFormat="1">
      <c r="A175"/>
      <c r="B175"/>
      <c r="C175" s="1"/>
      <c r="D175" s="24"/>
      <c r="E175" s="27"/>
      <c r="F175" s="24"/>
      <c r="G175" s="27"/>
      <c r="H175" s="24"/>
      <c r="I175" s="27"/>
      <c r="J175" s="24"/>
      <c r="K175" s="27"/>
      <c r="L175" s="24"/>
      <c r="M175" s="27"/>
      <c r="N175" s="24"/>
      <c r="O175" s="27"/>
      <c r="P175" s="24"/>
      <c r="Q175" s="27"/>
      <c r="R175" s="24"/>
      <c r="S175" s="27"/>
      <c r="T175" s="24"/>
      <c r="U175" s="27"/>
      <c r="V175" s="24"/>
      <c r="W175" s="27"/>
      <c r="X175" s="24"/>
      <c r="Y175" s="27"/>
      <c r="Z175" s="24"/>
      <c r="AA175" s="27"/>
      <c r="AB175" s="24"/>
      <c r="AC175" s="27"/>
      <c r="AD175" s="24"/>
      <c r="AE175" s="27"/>
    </row>
    <row r="176" spans="1:31" s="2" customFormat="1">
      <c r="A176"/>
      <c r="B176"/>
      <c r="C176" s="1"/>
      <c r="D176" s="24"/>
      <c r="E176" s="27"/>
      <c r="F176" s="24"/>
      <c r="G176" s="27"/>
      <c r="H176" s="24"/>
      <c r="I176" s="27"/>
      <c r="J176" s="24"/>
      <c r="K176" s="27"/>
      <c r="L176" s="24"/>
      <c r="M176" s="27"/>
      <c r="N176" s="24"/>
      <c r="O176" s="27"/>
      <c r="P176" s="24"/>
      <c r="Q176" s="27"/>
      <c r="R176" s="24"/>
      <c r="S176" s="27"/>
      <c r="T176" s="24"/>
      <c r="U176" s="27"/>
      <c r="V176" s="24"/>
      <c r="W176" s="27"/>
      <c r="X176" s="24"/>
      <c r="Y176" s="27"/>
      <c r="Z176" s="24"/>
      <c r="AA176" s="27"/>
      <c r="AB176" s="24"/>
      <c r="AC176" s="27"/>
      <c r="AD176" s="24"/>
      <c r="AE176" s="27"/>
    </row>
    <row r="177" spans="1:31" s="2" customFormat="1">
      <c r="A177"/>
      <c r="B177"/>
      <c r="C177" s="1"/>
      <c r="D177" s="24"/>
      <c r="E177" s="27"/>
      <c r="F177" s="24"/>
      <c r="G177" s="27"/>
      <c r="H177" s="24"/>
      <c r="I177" s="27"/>
      <c r="J177" s="24"/>
      <c r="K177" s="27"/>
      <c r="L177" s="24"/>
      <c r="M177" s="27"/>
      <c r="N177" s="24"/>
      <c r="O177" s="27"/>
      <c r="P177" s="24"/>
      <c r="Q177" s="27"/>
      <c r="R177" s="24"/>
      <c r="S177" s="27"/>
      <c r="T177" s="24"/>
      <c r="U177" s="27"/>
      <c r="V177" s="24"/>
      <c r="W177" s="27"/>
      <c r="X177" s="24"/>
      <c r="Y177" s="27"/>
      <c r="Z177" s="24"/>
      <c r="AA177" s="27"/>
      <c r="AB177" s="24"/>
      <c r="AC177" s="27"/>
      <c r="AD177" s="24"/>
      <c r="AE177" s="27"/>
    </row>
    <row r="178" spans="1:31" s="2" customFormat="1">
      <c r="A178"/>
      <c r="B178"/>
      <c r="C178" s="1"/>
      <c r="D178" s="24"/>
      <c r="E178" s="27"/>
      <c r="F178" s="24"/>
      <c r="G178" s="27"/>
      <c r="H178" s="24"/>
      <c r="I178" s="27"/>
      <c r="J178" s="24"/>
      <c r="K178" s="27"/>
      <c r="L178" s="24"/>
      <c r="M178" s="27"/>
      <c r="N178" s="24"/>
      <c r="O178" s="27"/>
      <c r="P178" s="24"/>
      <c r="Q178" s="27"/>
      <c r="R178" s="24"/>
      <c r="S178" s="27"/>
      <c r="T178" s="24"/>
      <c r="U178" s="27"/>
      <c r="V178" s="24"/>
      <c r="W178" s="27"/>
      <c r="X178" s="24"/>
      <c r="Y178" s="27"/>
      <c r="Z178" s="24"/>
      <c r="AA178" s="27"/>
      <c r="AB178" s="24"/>
      <c r="AC178" s="27"/>
      <c r="AD178" s="24"/>
      <c r="AE178" s="27"/>
    </row>
    <row r="179" spans="1:31" s="2" customFormat="1">
      <c r="A179"/>
      <c r="B179"/>
      <c r="C179" s="1"/>
      <c r="D179" s="24"/>
      <c r="E179" s="27"/>
      <c r="F179" s="24"/>
      <c r="G179" s="27"/>
      <c r="H179" s="24"/>
      <c r="I179" s="27"/>
      <c r="J179" s="24"/>
      <c r="K179" s="27"/>
      <c r="L179" s="24"/>
      <c r="M179" s="27"/>
      <c r="N179" s="24"/>
      <c r="O179" s="27"/>
      <c r="P179" s="24"/>
      <c r="Q179" s="27"/>
      <c r="R179" s="24"/>
      <c r="S179" s="27"/>
      <c r="T179" s="24"/>
      <c r="U179" s="27"/>
      <c r="V179" s="24"/>
      <c r="W179" s="27"/>
      <c r="X179" s="24"/>
      <c r="Y179" s="27"/>
      <c r="Z179" s="24"/>
      <c r="AA179" s="27"/>
      <c r="AB179" s="24"/>
      <c r="AC179" s="27"/>
      <c r="AD179" s="24"/>
      <c r="AE179" s="27"/>
    </row>
    <row r="180" spans="1:31" s="2" customFormat="1">
      <c r="A180"/>
      <c r="B180"/>
      <c r="C180" s="1"/>
      <c r="D180" s="24"/>
      <c r="E180" s="27"/>
      <c r="F180" s="24"/>
      <c r="G180" s="27"/>
      <c r="H180" s="24"/>
      <c r="I180" s="27"/>
      <c r="J180" s="24"/>
      <c r="K180" s="27"/>
      <c r="L180" s="24"/>
      <c r="M180" s="27"/>
      <c r="N180" s="24"/>
      <c r="O180" s="27"/>
      <c r="P180" s="24"/>
      <c r="Q180" s="27"/>
      <c r="R180" s="24"/>
      <c r="S180" s="27"/>
      <c r="T180" s="24"/>
      <c r="U180" s="27"/>
      <c r="V180" s="24"/>
      <c r="W180" s="27"/>
      <c r="X180" s="24"/>
      <c r="Y180" s="27"/>
      <c r="Z180" s="24"/>
      <c r="AA180" s="27"/>
      <c r="AB180" s="24"/>
      <c r="AC180" s="27"/>
      <c r="AD180" s="24"/>
      <c r="AE180" s="27"/>
    </row>
    <row r="181" spans="1:31" s="2" customFormat="1">
      <c r="A181"/>
      <c r="B181"/>
      <c r="C181" s="1"/>
      <c r="D181" s="24"/>
      <c r="E181" s="27"/>
      <c r="F181" s="24"/>
      <c r="G181" s="27"/>
      <c r="H181" s="24"/>
      <c r="I181" s="27"/>
      <c r="J181" s="24"/>
      <c r="K181" s="27"/>
      <c r="L181" s="24"/>
      <c r="M181" s="27"/>
      <c r="N181" s="24"/>
      <c r="O181" s="27"/>
      <c r="P181" s="24"/>
      <c r="Q181" s="27"/>
      <c r="R181" s="24"/>
      <c r="S181" s="27"/>
      <c r="T181" s="24"/>
      <c r="U181" s="27"/>
      <c r="V181" s="24"/>
      <c r="W181" s="27"/>
      <c r="X181" s="24"/>
      <c r="Y181" s="27"/>
      <c r="Z181" s="24"/>
      <c r="AA181" s="27"/>
      <c r="AB181" s="24"/>
      <c r="AC181" s="27"/>
      <c r="AD181" s="24"/>
      <c r="AE181" s="27"/>
    </row>
    <row r="182" spans="1:31" s="2" customFormat="1">
      <c r="A182"/>
      <c r="B182"/>
      <c r="C182" s="1"/>
      <c r="D182" s="24"/>
      <c r="E182" s="27"/>
      <c r="F182" s="24"/>
      <c r="G182" s="27"/>
      <c r="H182" s="24"/>
      <c r="I182" s="27"/>
      <c r="J182" s="24"/>
      <c r="K182" s="27"/>
      <c r="L182" s="24"/>
      <c r="M182" s="27"/>
      <c r="N182" s="24"/>
      <c r="O182" s="27"/>
      <c r="P182" s="24"/>
      <c r="Q182" s="27"/>
      <c r="R182" s="24"/>
      <c r="S182" s="27"/>
      <c r="T182" s="24"/>
      <c r="U182" s="27"/>
      <c r="V182" s="24"/>
      <c r="W182" s="27"/>
      <c r="X182" s="24"/>
      <c r="Y182" s="27"/>
      <c r="Z182" s="24"/>
      <c r="AA182" s="27"/>
      <c r="AB182" s="24"/>
      <c r="AC182" s="27"/>
      <c r="AD182" s="24"/>
      <c r="AE182" s="27"/>
    </row>
    <row r="183" spans="1:31" s="2" customFormat="1">
      <c r="A183"/>
      <c r="B183"/>
      <c r="C183" s="1"/>
      <c r="D183" s="24"/>
      <c r="E183" s="27"/>
      <c r="F183" s="24"/>
      <c r="G183" s="27"/>
      <c r="H183" s="24"/>
      <c r="I183" s="27"/>
      <c r="J183" s="24"/>
      <c r="K183" s="27"/>
      <c r="L183" s="24"/>
      <c r="M183" s="27"/>
      <c r="N183" s="24"/>
      <c r="O183" s="27"/>
      <c r="P183" s="24"/>
      <c r="Q183" s="27"/>
      <c r="R183" s="24"/>
      <c r="S183" s="27"/>
      <c r="T183" s="24"/>
      <c r="U183" s="27"/>
      <c r="V183" s="24"/>
      <c r="W183" s="27"/>
      <c r="X183" s="24"/>
      <c r="Y183" s="27"/>
      <c r="Z183" s="24"/>
      <c r="AA183" s="27"/>
      <c r="AB183" s="24"/>
      <c r="AC183" s="27"/>
      <c r="AD183" s="24"/>
      <c r="AE183" s="27"/>
    </row>
    <row r="184" spans="1:31" s="2" customFormat="1">
      <c r="A184"/>
      <c r="B184"/>
      <c r="C184" s="1"/>
      <c r="D184" s="24"/>
      <c r="E184" s="27"/>
      <c r="F184" s="24"/>
      <c r="G184" s="27"/>
      <c r="H184" s="24"/>
      <c r="I184" s="27"/>
      <c r="J184" s="24"/>
      <c r="K184" s="27"/>
      <c r="L184" s="24"/>
      <c r="M184" s="27"/>
      <c r="N184" s="24"/>
      <c r="O184" s="27"/>
      <c r="P184" s="24"/>
      <c r="Q184" s="27"/>
      <c r="R184" s="24"/>
      <c r="S184" s="27"/>
      <c r="T184" s="24"/>
      <c r="U184" s="27"/>
      <c r="V184" s="24"/>
      <c r="W184" s="27"/>
      <c r="X184" s="24"/>
      <c r="Y184" s="27"/>
      <c r="Z184" s="24"/>
      <c r="AA184" s="27"/>
      <c r="AB184" s="24"/>
      <c r="AC184" s="27"/>
      <c r="AD184" s="24"/>
      <c r="AE184" s="27"/>
    </row>
    <row r="185" spans="1:31" s="2" customFormat="1">
      <c r="A185"/>
      <c r="B185"/>
      <c r="C185" s="1"/>
      <c r="D185" s="24"/>
      <c r="E185" s="27"/>
      <c r="F185" s="24"/>
      <c r="G185" s="27"/>
      <c r="H185" s="24"/>
      <c r="I185" s="27"/>
      <c r="J185" s="24"/>
      <c r="K185" s="27"/>
      <c r="L185" s="24"/>
      <c r="M185" s="27"/>
      <c r="N185" s="24"/>
      <c r="O185" s="27"/>
      <c r="P185" s="24"/>
      <c r="Q185" s="27"/>
      <c r="R185" s="24"/>
      <c r="S185" s="27"/>
      <c r="T185" s="24"/>
      <c r="U185" s="27"/>
      <c r="V185" s="24"/>
      <c r="W185" s="27"/>
      <c r="X185" s="24"/>
      <c r="Y185" s="27"/>
      <c r="Z185" s="24"/>
      <c r="AA185" s="27"/>
      <c r="AB185" s="24"/>
      <c r="AC185" s="27"/>
      <c r="AD185" s="24"/>
      <c r="AE185" s="27"/>
    </row>
    <row r="186" spans="1:31" s="2" customFormat="1">
      <c r="A186"/>
      <c r="B186"/>
      <c r="C186" s="1"/>
      <c r="D186" s="24"/>
      <c r="E186" s="27"/>
      <c r="F186" s="24"/>
      <c r="G186" s="27"/>
      <c r="H186" s="24"/>
      <c r="I186" s="27"/>
      <c r="J186" s="24"/>
      <c r="K186" s="27"/>
      <c r="L186" s="24"/>
      <c r="M186" s="27"/>
      <c r="N186" s="24"/>
      <c r="O186" s="27"/>
      <c r="P186" s="24"/>
      <c r="Q186" s="27"/>
      <c r="R186" s="24"/>
      <c r="S186" s="27"/>
      <c r="T186" s="24"/>
      <c r="U186" s="27"/>
      <c r="V186" s="24"/>
      <c r="W186" s="27"/>
      <c r="X186" s="24"/>
      <c r="Y186" s="27"/>
      <c r="Z186" s="24"/>
      <c r="AA186" s="27"/>
      <c r="AB186" s="24"/>
      <c r="AC186" s="27"/>
      <c r="AD186" s="24"/>
      <c r="AE186" s="27"/>
    </row>
    <row r="187" spans="1:31" s="2" customFormat="1">
      <c r="A187"/>
      <c r="B187"/>
      <c r="C187" s="1"/>
      <c r="D187" s="24"/>
      <c r="E187" s="27"/>
      <c r="F187" s="24"/>
      <c r="G187" s="27"/>
      <c r="H187" s="24"/>
      <c r="I187" s="27"/>
      <c r="J187" s="24"/>
      <c r="K187" s="27"/>
      <c r="L187" s="24"/>
      <c r="M187" s="27"/>
      <c r="N187" s="24"/>
      <c r="O187" s="27"/>
      <c r="P187" s="24"/>
      <c r="Q187" s="27"/>
      <c r="R187" s="24"/>
      <c r="S187" s="27"/>
      <c r="T187" s="24"/>
      <c r="U187" s="27"/>
      <c r="V187" s="24"/>
      <c r="W187" s="27"/>
      <c r="X187" s="24"/>
      <c r="Y187" s="27"/>
      <c r="Z187" s="24"/>
      <c r="AA187" s="27"/>
      <c r="AB187" s="24"/>
      <c r="AC187" s="27"/>
      <c r="AD187" s="24"/>
      <c r="AE187" s="27"/>
    </row>
    <row r="188" spans="1:31" s="2" customFormat="1">
      <c r="A188"/>
      <c r="B188"/>
      <c r="C188" s="1"/>
      <c r="D188" s="24"/>
      <c r="E188" s="27"/>
      <c r="F188" s="24"/>
      <c r="G188" s="27"/>
      <c r="H188" s="24"/>
      <c r="I188" s="27"/>
      <c r="J188" s="24"/>
      <c r="K188" s="27"/>
      <c r="L188" s="24"/>
      <c r="M188" s="27"/>
      <c r="N188" s="24"/>
      <c r="O188" s="27"/>
      <c r="P188" s="24"/>
      <c r="Q188" s="27"/>
      <c r="R188" s="24"/>
      <c r="S188" s="27"/>
      <c r="T188" s="24"/>
      <c r="U188" s="27"/>
      <c r="V188" s="24"/>
      <c r="W188" s="27"/>
      <c r="X188" s="24"/>
      <c r="Y188" s="27"/>
      <c r="Z188" s="24"/>
      <c r="AA188" s="27"/>
      <c r="AB188" s="24"/>
      <c r="AC188" s="27"/>
      <c r="AD188" s="24"/>
      <c r="AE188" s="27"/>
    </row>
    <row r="189" spans="1:31" s="2" customFormat="1">
      <c r="A189"/>
      <c r="B189"/>
      <c r="C189" s="1"/>
      <c r="D189" s="24"/>
      <c r="E189" s="27"/>
      <c r="F189" s="24"/>
      <c r="G189" s="27"/>
      <c r="H189" s="24"/>
      <c r="I189" s="27"/>
      <c r="J189" s="24"/>
      <c r="K189" s="27"/>
      <c r="L189" s="24"/>
      <c r="M189" s="27"/>
      <c r="N189" s="24"/>
      <c r="O189" s="27"/>
      <c r="P189" s="24"/>
      <c r="Q189" s="27"/>
      <c r="R189" s="24"/>
      <c r="S189" s="27"/>
      <c r="T189" s="24"/>
      <c r="U189" s="27"/>
      <c r="V189" s="24"/>
      <c r="W189" s="27"/>
      <c r="X189" s="24"/>
      <c r="Y189" s="27"/>
      <c r="Z189" s="24"/>
      <c r="AA189" s="27"/>
      <c r="AB189" s="24"/>
      <c r="AC189" s="27"/>
      <c r="AD189" s="24"/>
      <c r="AE189" s="27"/>
    </row>
    <row r="190" spans="1:31" s="2" customFormat="1">
      <c r="A190"/>
      <c r="B190"/>
      <c r="C190" s="1"/>
      <c r="D190" s="24"/>
      <c r="E190" s="27"/>
      <c r="F190" s="24"/>
      <c r="G190" s="27"/>
      <c r="H190" s="24"/>
      <c r="I190" s="27"/>
      <c r="J190" s="24"/>
      <c r="K190" s="27"/>
      <c r="L190" s="24"/>
      <c r="M190" s="27"/>
      <c r="N190" s="24"/>
      <c r="O190" s="27"/>
      <c r="P190" s="24"/>
      <c r="Q190" s="27"/>
      <c r="R190" s="24"/>
      <c r="S190" s="27"/>
      <c r="T190" s="24"/>
      <c r="U190" s="27"/>
      <c r="V190" s="24"/>
      <c r="W190" s="27"/>
      <c r="X190" s="24"/>
      <c r="Y190" s="27"/>
      <c r="Z190" s="24"/>
      <c r="AA190" s="27"/>
      <c r="AB190" s="24"/>
      <c r="AC190" s="27"/>
      <c r="AD190" s="24"/>
      <c r="AE190" s="27"/>
    </row>
    <row r="191" spans="1:31" s="2" customFormat="1">
      <c r="A191"/>
      <c r="B191"/>
      <c r="C191" s="1"/>
      <c r="D191" s="24"/>
      <c r="E191" s="27"/>
      <c r="F191" s="24"/>
      <c r="G191" s="27"/>
      <c r="H191" s="24"/>
      <c r="I191" s="27"/>
      <c r="J191" s="24"/>
      <c r="K191" s="27"/>
      <c r="L191" s="24"/>
      <c r="M191" s="27"/>
      <c r="N191" s="24"/>
      <c r="O191" s="27"/>
      <c r="P191" s="24"/>
      <c r="Q191" s="27"/>
      <c r="R191" s="24"/>
      <c r="S191" s="27"/>
      <c r="T191" s="24"/>
      <c r="U191" s="27"/>
      <c r="V191" s="24"/>
      <c r="W191" s="27"/>
      <c r="X191" s="24"/>
      <c r="Y191" s="27"/>
      <c r="Z191" s="24"/>
      <c r="AA191" s="27"/>
      <c r="AB191" s="24"/>
      <c r="AC191" s="27"/>
      <c r="AD191" s="24"/>
      <c r="AE191" s="27"/>
    </row>
    <row r="192" spans="1:31" s="2" customFormat="1">
      <c r="A192"/>
      <c r="B192"/>
      <c r="C192" s="1"/>
      <c r="D192" s="24"/>
      <c r="E192" s="27"/>
      <c r="F192" s="24"/>
      <c r="G192" s="27"/>
      <c r="H192" s="24"/>
      <c r="I192" s="27"/>
      <c r="J192" s="24"/>
      <c r="K192" s="27"/>
      <c r="L192" s="24"/>
      <c r="M192" s="27"/>
      <c r="N192" s="24"/>
      <c r="O192" s="27"/>
      <c r="P192" s="24"/>
      <c r="Q192" s="27"/>
      <c r="R192" s="24"/>
      <c r="S192" s="27"/>
      <c r="T192" s="24"/>
      <c r="U192" s="27"/>
      <c r="V192" s="24"/>
      <c r="W192" s="27"/>
      <c r="X192" s="24"/>
      <c r="Y192" s="27"/>
      <c r="Z192" s="24"/>
      <c r="AA192" s="27"/>
      <c r="AB192" s="24"/>
      <c r="AC192" s="27"/>
      <c r="AD192" s="24"/>
      <c r="AE192" s="27"/>
    </row>
    <row r="193" spans="1:31" s="2" customFormat="1">
      <c r="A193"/>
      <c r="B193"/>
      <c r="C193" s="1"/>
      <c r="D193" s="24"/>
      <c r="E193" s="27"/>
      <c r="F193" s="24"/>
      <c r="G193" s="27"/>
      <c r="H193" s="24"/>
      <c r="I193" s="27"/>
      <c r="J193" s="24"/>
      <c r="K193" s="27"/>
      <c r="L193" s="24"/>
      <c r="M193" s="27"/>
      <c r="N193" s="24"/>
      <c r="O193" s="27"/>
      <c r="P193" s="24"/>
      <c r="Q193" s="27"/>
      <c r="R193" s="24"/>
      <c r="S193" s="27"/>
      <c r="T193" s="24"/>
      <c r="U193" s="27"/>
      <c r="V193" s="24"/>
      <c r="W193" s="27"/>
      <c r="X193" s="24"/>
      <c r="Y193" s="27"/>
      <c r="Z193" s="24"/>
      <c r="AA193" s="27"/>
      <c r="AB193" s="24"/>
      <c r="AC193" s="27"/>
      <c r="AD193" s="24"/>
      <c r="AE193" s="27"/>
    </row>
    <row r="194" spans="1:31" s="2" customFormat="1">
      <c r="A194"/>
      <c r="B194"/>
      <c r="C194" s="1"/>
      <c r="D194" s="24"/>
      <c r="E194" s="27"/>
      <c r="F194" s="24"/>
      <c r="G194" s="27"/>
      <c r="H194" s="24"/>
      <c r="I194" s="27"/>
      <c r="J194" s="24"/>
      <c r="K194" s="27"/>
      <c r="L194" s="24"/>
      <c r="M194" s="27"/>
      <c r="N194" s="24"/>
      <c r="O194" s="27"/>
      <c r="P194" s="24"/>
      <c r="Q194" s="27"/>
      <c r="R194" s="24"/>
      <c r="S194" s="27"/>
      <c r="T194" s="24"/>
      <c r="U194" s="27"/>
      <c r="V194" s="24"/>
      <c r="W194" s="27"/>
      <c r="X194" s="24"/>
      <c r="Y194" s="27"/>
      <c r="Z194" s="24"/>
      <c r="AA194" s="27"/>
      <c r="AB194" s="24"/>
      <c r="AC194" s="27"/>
      <c r="AD194" s="24"/>
      <c r="AE194" s="27"/>
    </row>
    <row r="195" spans="1:31" s="2" customFormat="1">
      <c r="A195"/>
      <c r="B195"/>
      <c r="C195" s="1"/>
      <c r="D195" s="24"/>
      <c r="E195" s="27"/>
      <c r="F195" s="24"/>
      <c r="G195" s="27"/>
      <c r="H195" s="24"/>
      <c r="I195" s="27"/>
      <c r="J195" s="24"/>
      <c r="K195" s="27"/>
      <c r="L195" s="24"/>
      <c r="M195" s="27"/>
      <c r="N195" s="24"/>
      <c r="O195" s="27"/>
      <c r="P195" s="24"/>
      <c r="Q195" s="27"/>
      <c r="R195" s="24"/>
      <c r="S195" s="27"/>
      <c r="T195" s="24"/>
      <c r="U195" s="27"/>
      <c r="V195" s="24"/>
      <c r="W195" s="27"/>
      <c r="X195" s="24"/>
      <c r="Y195" s="27"/>
      <c r="Z195" s="24"/>
      <c r="AA195" s="27"/>
      <c r="AB195" s="24"/>
      <c r="AC195" s="27"/>
      <c r="AD195" s="24"/>
      <c r="AE195" s="27"/>
    </row>
    <row r="196" spans="1:31" s="2" customFormat="1">
      <c r="A196"/>
      <c r="B196"/>
      <c r="C196" s="1"/>
      <c r="D196" s="24"/>
      <c r="E196" s="27"/>
      <c r="F196" s="24"/>
      <c r="G196" s="27"/>
      <c r="H196" s="24"/>
      <c r="I196" s="27"/>
      <c r="J196" s="24"/>
      <c r="K196" s="27"/>
      <c r="L196" s="24"/>
      <c r="M196" s="27"/>
      <c r="N196" s="24"/>
      <c r="O196" s="27"/>
      <c r="P196" s="24"/>
      <c r="Q196" s="27"/>
      <c r="R196" s="24"/>
      <c r="S196" s="27"/>
      <c r="T196" s="24"/>
      <c r="U196" s="27"/>
      <c r="V196" s="24"/>
      <c r="W196" s="27"/>
      <c r="X196" s="24"/>
      <c r="Y196" s="27"/>
      <c r="Z196" s="24"/>
      <c r="AA196" s="27"/>
      <c r="AB196" s="24"/>
      <c r="AC196" s="27"/>
      <c r="AD196" s="24"/>
      <c r="AE196" s="27"/>
    </row>
    <row r="197" spans="1:31" s="2" customFormat="1">
      <c r="A197"/>
      <c r="B197"/>
      <c r="C197" s="1"/>
      <c r="D197" s="24"/>
      <c r="E197" s="27"/>
      <c r="F197" s="24"/>
      <c r="G197" s="27"/>
      <c r="H197" s="24"/>
      <c r="I197" s="27"/>
      <c r="J197" s="24"/>
      <c r="K197" s="27"/>
      <c r="L197" s="24"/>
      <c r="M197" s="27"/>
      <c r="N197" s="24"/>
      <c r="O197" s="27"/>
      <c r="P197" s="24"/>
      <c r="Q197" s="27"/>
      <c r="R197" s="24"/>
      <c r="S197" s="27"/>
      <c r="T197" s="24"/>
      <c r="U197" s="27"/>
      <c r="V197" s="24"/>
      <c r="W197" s="27"/>
      <c r="X197" s="24"/>
      <c r="Y197" s="27"/>
      <c r="Z197" s="24"/>
      <c r="AA197" s="27"/>
      <c r="AB197" s="24"/>
      <c r="AC197" s="27"/>
      <c r="AD197" s="24"/>
      <c r="AE197" s="27"/>
    </row>
    <row r="198" spans="1:31" s="2" customFormat="1">
      <c r="A198"/>
      <c r="B198"/>
      <c r="C198" s="1"/>
      <c r="D198" s="24"/>
      <c r="E198" s="27"/>
      <c r="F198" s="24"/>
      <c r="G198" s="27"/>
      <c r="H198" s="24"/>
      <c r="I198" s="27"/>
      <c r="J198" s="24"/>
      <c r="K198" s="27"/>
      <c r="L198" s="24"/>
      <c r="M198" s="27"/>
      <c r="N198" s="24"/>
      <c r="O198" s="27"/>
      <c r="P198" s="24"/>
      <c r="Q198" s="27"/>
      <c r="R198" s="24"/>
      <c r="S198" s="27"/>
      <c r="T198" s="24"/>
      <c r="U198" s="27"/>
      <c r="V198" s="24"/>
      <c r="W198" s="27"/>
      <c r="X198" s="24"/>
      <c r="Y198" s="27"/>
      <c r="Z198" s="24"/>
      <c r="AA198" s="27"/>
      <c r="AB198" s="24"/>
      <c r="AC198" s="27"/>
      <c r="AD198" s="24"/>
      <c r="AE198" s="27"/>
    </row>
    <row r="199" spans="1:31" s="2" customFormat="1">
      <c r="A199"/>
      <c r="B199"/>
      <c r="C199" s="1"/>
      <c r="D199" s="24"/>
      <c r="E199" s="27"/>
      <c r="F199" s="24"/>
      <c r="G199" s="27"/>
      <c r="H199" s="24"/>
      <c r="I199" s="27"/>
      <c r="J199" s="24"/>
      <c r="K199" s="27"/>
      <c r="L199" s="24"/>
      <c r="M199" s="27"/>
      <c r="N199" s="24"/>
      <c r="O199" s="27"/>
      <c r="P199" s="24"/>
      <c r="Q199" s="27"/>
      <c r="R199" s="24"/>
      <c r="S199" s="27"/>
      <c r="T199" s="24"/>
      <c r="U199" s="27"/>
      <c r="V199" s="24"/>
      <c r="W199" s="27"/>
      <c r="X199" s="24"/>
      <c r="Y199" s="27"/>
      <c r="Z199" s="24"/>
      <c r="AA199" s="27"/>
      <c r="AB199" s="24"/>
      <c r="AC199" s="27"/>
      <c r="AD199" s="24"/>
      <c r="AE199" s="27"/>
    </row>
    <row r="200" spans="1:31" s="2" customFormat="1">
      <c r="A200"/>
      <c r="B200"/>
      <c r="C200" s="1"/>
      <c r="D200" s="24"/>
      <c r="E200" s="27"/>
      <c r="F200" s="24"/>
      <c r="G200" s="27"/>
      <c r="H200" s="24"/>
      <c r="I200" s="27"/>
      <c r="J200" s="24"/>
      <c r="K200" s="27"/>
      <c r="L200" s="24"/>
      <c r="M200" s="27"/>
      <c r="N200" s="24"/>
      <c r="O200" s="27"/>
      <c r="P200" s="24"/>
      <c r="Q200" s="27"/>
      <c r="R200" s="24"/>
      <c r="S200" s="27"/>
      <c r="T200" s="24"/>
      <c r="U200" s="27"/>
      <c r="V200" s="24"/>
      <c r="W200" s="27"/>
      <c r="X200" s="24"/>
      <c r="Y200" s="27"/>
      <c r="Z200" s="24"/>
      <c r="AA200" s="27"/>
      <c r="AB200" s="24"/>
      <c r="AC200" s="27"/>
      <c r="AD200" s="24"/>
      <c r="AE200" s="27"/>
    </row>
    <row r="201" spans="1:31" s="2" customFormat="1">
      <c r="A201"/>
      <c r="B201"/>
      <c r="C201" s="1"/>
      <c r="D201" s="24"/>
      <c r="E201" s="27"/>
      <c r="F201" s="24"/>
      <c r="G201" s="27"/>
      <c r="H201" s="24"/>
      <c r="I201" s="27"/>
      <c r="J201" s="24"/>
      <c r="K201" s="27"/>
      <c r="L201" s="24"/>
      <c r="M201" s="27"/>
      <c r="N201" s="24"/>
      <c r="O201" s="27"/>
      <c r="P201" s="24"/>
      <c r="Q201" s="27"/>
      <c r="R201" s="24"/>
      <c r="S201" s="27"/>
      <c r="T201" s="24"/>
      <c r="U201" s="27"/>
      <c r="V201" s="24"/>
      <c r="W201" s="27"/>
      <c r="X201" s="24"/>
      <c r="Y201" s="27"/>
      <c r="Z201" s="24"/>
      <c r="AA201" s="27"/>
      <c r="AB201" s="24"/>
      <c r="AC201" s="27"/>
      <c r="AD201" s="24"/>
      <c r="AE201" s="27"/>
    </row>
    <row r="202" spans="1:31" s="2" customFormat="1">
      <c r="A202"/>
      <c r="B202"/>
      <c r="C202" s="1"/>
      <c r="D202" s="24"/>
      <c r="E202" s="27"/>
      <c r="F202" s="24"/>
      <c r="G202" s="27"/>
      <c r="H202" s="24"/>
      <c r="I202" s="27"/>
      <c r="J202" s="24"/>
      <c r="K202" s="27"/>
      <c r="L202" s="24"/>
      <c r="M202" s="27"/>
      <c r="N202" s="24"/>
      <c r="O202" s="27"/>
      <c r="P202" s="24"/>
      <c r="Q202" s="27"/>
      <c r="R202" s="24"/>
      <c r="S202" s="27"/>
      <c r="T202" s="24"/>
      <c r="U202" s="27"/>
      <c r="V202" s="24"/>
      <c r="W202" s="27"/>
      <c r="X202" s="24"/>
      <c r="Y202" s="27"/>
      <c r="Z202" s="24"/>
      <c r="AA202" s="27"/>
      <c r="AB202" s="24"/>
      <c r="AC202" s="27"/>
      <c r="AD202" s="24"/>
      <c r="AE202" s="27"/>
    </row>
    <row r="203" spans="1:31" s="2" customFormat="1">
      <c r="A203"/>
      <c r="B203"/>
      <c r="C203" s="1"/>
      <c r="D203" s="24"/>
      <c r="E203" s="27"/>
      <c r="F203" s="24"/>
      <c r="G203" s="27"/>
      <c r="H203" s="24"/>
      <c r="I203" s="27"/>
      <c r="J203" s="24"/>
      <c r="K203" s="27"/>
      <c r="L203" s="24"/>
      <c r="M203" s="27"/>
      <c r="N203" s="24"/>
      <c r="O203" s="27"/>
      <c r="P203" s="24"/>
      <c r="Q203" s="27"/>
      <c r="R203" s="24"/>
      <c r="S203" s="27"/>
      <c r="T203" s="24"/>
      <c r="U203" s="27"/>
      <c r="V203" s="24"/>
      <c r="W203" s="27"/>
      <c r="X203" s="24"/>
      <c r="Y203" s="27"/>
      <c r="Z203" s="24"/>
      <c r="AA203" s="27"/>
      <c r="AB203" s="24"/>
      <c r="AC203" s="27"/>
      <c r="AD203" s="24"/>
      <c r="AE203" s="27"/>
    </row>
    <row r="204" spans="1:31" s="2" customFormat="1">
      <c r="A204"/>
      <c r="B204"/>
      <c r="C204" s="1"/>
      <c r="D204" s="24"/>
      <c r="E204" s="27"/>
      <c r="F204" s="24"/>
      <c r="G204" s="27"/>
      <c r="H204" s="24"/>
      <c r="I204" s="27"/>
      <c r="J204" s="24"/>
      <c r="K204" s="27"/>
      <c r="L204" s="24"/>
      <c r="M204" s="27"/>
      <c r="N204" s="24"/>
      <c r="O204" s="27"/>
      <c r="P204" s="24"/>
      <c r="Q204" s="27"/>
      <c r="R204" s="24"/>
      <c r="S204" s="27"/>
      <c r="T204" s="24"/>
      <c r="U204" s="27"/>
      <c r="V204" s="24"/>
      <c r="W204" s="27"/>
      <c r="X204" s="24"/>
      <c r="Y204" s="27"/>
      <c r="Z204" s="24"/>
      <c r="AA204" s="27"/>
      <c r="AB204" s="24"/>
      <c r="AC204" s="27"/>
      <c r="AD204" s="24"/>
      <c r="AE204" s="27"/>
    </row>
    <row r="205" spans="1:31" s="2" customFormat="1">
      <c r="A205"/>
      <c r="B205"/>
      <c r="C205" s="1"/>
      <c r="D205" s="24"/>
      <c r="E205" s="27"/>
      <c r="F205" s="24"/>
      <c r="G205" s="27"/>
      <c r="H205" s="24"/>
      <c r="I205" s="27"/>
      <c r="J205" s="24"/>
      <c r="K205" s="27"/>
      <c r="L205" s="24"/>
      <c r="M205" s="27"/>
      <c r="N205" s="24"/>
      <c r="O205" s="27"/>
      <c r="P205" s="24"/>
      <c r="Q205" s="27"/>
      <c r="R205" s="24"/>
      <c r="S205" s="27"/>
      <c r="T205" s="24"/>
      <c r="U205" s="27"/>
      <c r="V205" s="24"/>
      <c r="W205" s="27"/>
      <c r="X205" s="24"/>
      <c r="Y205" s="27"/>
      <c r="Z205" s="24"/>
      <c r="AA205" s="27"/>
      <c r="AB205" s="24"/>
      <c r="AC205" s="27"/>
      <c r="AD205" s="24"/>
      <c r="AE205" s="27"/>
    </row>
    <row r="206" spans="1:31" s="2" customFormat="1">
      <c r="A206"/>
      <c r="B206"/>
      <c r="C206" s="1"/>
      <c r="D206" s="24"/>
      <c r="E206" s="27"/>
      <c r="F206" s="24"/>
      <c r="G206" s="27"/>
      <c r="H206" s="24"/>
      <c r="I206" s="27"/>
      <c r="J206" s="24"/>
      <c r="K206" s="27"/>
      <c r="L206" s="24"/>
      <c r="M206" s="27"/>
      <c r="N206" s="24"/>
      <c r="O206" s="27"/>
      <c r="P206" s="24"/>
      <c r="Q206" s="27"/>
      <c r="R206" s="24"/>
      <c r="S206" s="27"/>
      <c r="T206" s="24"/>
      <c r="U206" s="27"/>
      <c r="V206" s="24"/>
      <c r="W206" s="27"/>
      <c r="X206" s="24"/>
      <c r="Y206" s="27"/>
      <c r="Z206" s="24"/>
      <c r="AA206" s="27"/>
      <c r="AB206" s="24"/>
      <c r="AC206" s="27"/>
      <c r="AD206" s="24"/>
      <c r="AE206" s="27"/>
    </row>
    <row r="207" spans="1:31" s="2" customFormat="1">
      <c r="A207"/>
      <c r="B207"/>
      <c r="C207" s="1"/>
      <c r="D207" s="24"/>
      <c r="E207" s="27"/>
      <c r="F207" s="24"/>
      <c r="G207" s="27"/>
      <c r="H207" s="24"/>
      <c r="I207" s="27"/>
      <c r="J207" s="24"/>
      <c r="K207" s="27"/>
      <c r="L207" s="24"/>
      <c r="M207" s="27"/>
      <c r="N207" s="24"/>
      <c r="O207" s="27"/>
      <c r="P207" s="24"/>
      <c r="Q207" s="27"/>
      <c r="R207" s="24"/>
      <c r="S207" s="27"/>
      <c r="T207" s="24"/>
      <c r="U207" s="27"/>
      <c r="V207" s="24"/>
      <c r="W207" s="27"/>
      <c r="X207" s="24"/>
      <c r="Y207" s="27"/>
      <c r="Z207" s="24"/>
      <c r="AA207" s="27"/>
      <c r="AB207" s="24"/>
      <c r="AC207" s="27"/>
      <c r="AD207" s="24"/>
      <c r="AE207" s="27"/>
    </row>
    <row r="208" spans="1:31" s="2" customFormat="1">
      <c r="A208"/>
      <c r="B208"/>
      <c r="C208" s="1"/>
      <c r="D208" s="24"/>
      <c r="E208" s="27"/>
      <c r="F208" s="24"/>
      <c r="G208" s="27"/>
      <c r="H208" s="24"/>
      <c r="I208" s="27"/>
      <c r="J208" s="24"/>
      <c r="K208" s="27"/>
      <c r="L208" s="24"/>
      <c r="M208" s="27"/>
      <c r="N208" s="24"/>
      <c r="O208" s="27"/>
      <c r="P208" s="24"/>
      <c r="Q208" s="27"/>
      <c r="R208" s="24"/>
      <c r="S208" s="27"/>
      <c r="T208" s="24"/>
      <c r="U208" s="27"/>
      <c r="V208" s="24"/>
      <c r="W208" s="27"/>
      <c r="X208" s="24"/>
      <c r="Y208" s="27"/>
      <c r="Z208" s="24"/>
      <c r="AA208" s="27"/>
      <c r="AB208" s="24"/>
      <c r="AC208" s="27"/>
      <c r="AD208" s="24"/>
      <c r="AE208" s="27"/>
    </row>
    <row r="209" spans="1:31" s="2" customFormat="1">
      <c r="A209"/>
      <c r="B209"/>
      <c r="C209" s="1"/>
      <c r="D209" s="24"/>
      <c r="E209" s="27"/>
      <c r="F209" s="24"/>
      <c r="G209" s="27"/>
      <c r="H209" s="24"/>
      <c r="I209" s="27"/>
      <c r="J209" s="24"/>
      <c r="K209" s="27"/>
      <c r="L209" s="24"/>
      <c r="M209" s="27"/>
      <c r="N209" s="24"/>
      <c r="O209" s="27"/>
      <c r="P209" s="24"/>
      <c r="Q209" s="27"/>
      <c r="R209" s="24"/>
      <c r="S209" s="27"/>
      <c r="T209" s="24"/>
      <c r="U209" s="27"/>
      <c r="V209" s="24"/>
      <c r="W209" s="27"/>
      <c r="X209" s="24"/>
      <c r="Y209" s="27"/>
      <c r="Z209" s="24"/>
      <c r="AA209" s="27"/>
      <c r="AB209" s="24"/>
      <c r="AC209" s="27"/>
      <c r="AD209" s="24"/>
      <c r="AE209" s="27"/>
    </row>
    <row r="210" spans="1:31" s="2" customFormat="1">
      <c r="A210"/>
      <c r="B210"/>
      <c r="C210" s="1"/>
      <c r="D210" s="24"/>
      <c r="E210" s="27"/>
      <c r="F210" s="24"/>
      <c r="G210" s="27"/>
      <c r="H210" s="24"/>
      <c r="I210" s="27"/>
      <c r="J210" s="24"/>
      <c r="K210" s="27"/>
      <c r="L210" s="24"/>
      <c r="M210" s="27"/>
      <c r="N210" s="24"/>
      <c r="O210" s="27"/>
      <c r="P210" s="24"/>
      <c r="Q210" s="27"/>
      <c r="R210" s="24"/>
      <c r="S210" s="27"/>
      <c r="T210" s="24"/>
      <c r="U210" s="27"/>
      <c r="V210" s="24"/>
      <c r="W210" s="27"/>
      <c r="X210" s="24"/>
      <c r="Y210" s="27"/>
      <c r="Z210" s="24"/>
      <c r="AA210" s="27"/>
      <c r="AB210" s="24"/>
      <c r="AC210" s="27"/>
      <c r="AD210" s="24"/>
      <c r="AE210" s="27"/>
    </row>
    <row r="211" spans="1:31" s="2" customFormat="1">
      <c r="A211"/>
      <c r="B211"/>
      <c r="C211" s="1"/>
      <c r="D211" s="24"/>
      <c r="E211" s="27"/>
      <c r="F211" s="24"/>
      <c r="G211" s="27"/>
      <c r="H211" s="24"/>
      <c r="I211" s="27"/>
      <c r="J211" s="24"/>
      <c r="K211" s="27"/>
      <c r="L211" s="24"/>
      <c r="M211" s="27"/>
      <c r="N211" s="24"/>
      <c r="O211" s="27"/>
      <c r="P211" s="24"/>
      <c r="Q211" s="27"/>
      <c r="R211" s="24"/>
      <c r="S211" s="27"/>
      <c r="T211" s="24"/>
      <c r="U211" s="27"/>
      <c r="V211" s="24"/>
      <c r="W211" s="27"/>
      <c r="X211" s="24"/>
      <c r="Y211" s="27"/>
      <c r="Z211" s="24"/>
      <c r="AA211" s="27"/>
      <c r="AB211" s="24"/>
      <c r="AC211" s="27"/>
      <c r="AD211" s="24"/>
      <c r="AE211" s="27"/>
    </row>
    <row r="212" spans="1:31" s="2" customFormat="1">
      <c r="A212"/>
      <c r="B212"/>
      <c r="C212" s="1"/>
      <c r="D212" s="24"/>
      <c r="E212" s="27"/>
      <c r="F212" s="24"/>
      <c r="G212" s="27"/>
      <c r="H212" s="24"/>
      <c r="I212" s="27"/>
      <c r="J212" s="24"/>
      <c r="K212" s="27"/>
      <c r="L212" s="24"/>
      <c r="M212" s="27"/>
      <c r="N212" s="24"/>
      <c r="O212" s="27"/>
      <c r="P212" s="24"/>
      <c r="Q212" s="27"/>
      <c r="R212" s="24"/>
      <c r="S212" s="27"/>
      <c r="T212" s="24"/>
      <c r="U212" s="27"/>
      <c r="V212" s="24"/>
      <c r="W212" s="27"/>
      <c r="X212" s="24"/>
      <c r="Y212" s="27"/>
      <c r="Z212" s="24"/>
      <c r="AA212" s="27"/>
      <c r="AB212" s="24"/>
      <c r="AC212" s="27"/>
      <c r="AD212" s="24"/>
      <c r="AE212" s="27"/>
    </row>
    <row r="213" spans="1:31" s="2" customFormat="1">
      <c r="A213"/>
      <c r="B213"/>
      <c r="C213" s="1"/>
      <c r="D213" s="24"/>
      <c r="E213" s="27"/>
      <c r="F213" s="24"/>
      <c r="G213" s="27"/>
      <c r="H213" s="24"/>
      <c r="I213" s="27"/>
      <c r="J213" s="24"/>
      <c r="K213" s="27"/>
      <c r="L213" s="24"/>
      <c r="M213" s="27"/>
      <c r="N213" s="24"/>
      <c r="O213" s="27"/>
      <c r="P213" s="24"/>
      <c r="Q213" s="27"/>
      <c r="R213" s="24"/>
      <c r="S213" s="27"/>
      <c r="T213" s="24"/>
      <c r="U213" s="27"/>
      <c r="V213" s="24"/>
      <c r="W213" s="27"/>
      <c r="X213" s="24"/>
      <c r="Y213" s="27"/>
      <c r="Z213" s="24"/>
      <c r="AA213" s="27"/>
      <c r="AB213" s="24"/>
      <c r="AC213" s="27"/>
      <c r="AD213" s="24"/>
      <c r="AE213" s="27"/>
    </row>
    <row r="214" spans="1:31" s="2" customFormat="1">
      <c r="A214"/>
      <c r="B214"/>
      <c r="C214" s="1"/>
      <c r="D214" s="24"/>
      <c r="E214" s="27"/>
      <c r="F214" s="24"/>
      <c r="G214" s="27"/>
      <c r="H214" s="24"/>
      <c r="I214" s="27"/>
      <c r="J214" s="24"/>
      <c r="K214" s="27"/>
      <c r="L214" s="24"/>
      <c r="M214" s="27"/>
      <c r="N214" s="24"/>
      <c r="O214" s="27"/>
      <c r="P214" s="24"/>
      <c r="Q214" s="27"/>
      <c r="R214" s="24"/>
      <c r="S214" s="27"/>
      <c r="T214" s="24"/>
      <c r="U214" s="27"/>
      <c r="V214" s="24"/>
      <c r="W214" s="27"/>
      <c r="X214" s="24"/>
      <c r="Y214" s="27"/>
      <c r="Z214" s="24"/>
      <c r="AA214" s="27"/>
      <c r="AB214" s="24"/>
      <c r="AC214" s="27"/>
      <c r="AD214" s="24"/>
      <c r="AE214" s="27"/>
    </row>
    <row r="215" spans="1:31" s="2" customFormat="1">
      <c r="A215"/>
      <c r="B215"/>
      <c r="C215" s="1"/>
      <c r="D215" s="24"/>
      <c r="E215" s="27"/>
      <c r="F215" s="24"/>
      <c r="G215" s="27"/>
      <c r="H215" s="24"/>
      <c r="I215" s="27"/>
      <c r="J215" s="24"/>
      <c r="K215" s="27"/>
      <c r="L215" s="24"/>
      <c r="M215" s="27"/>
      <c r="N215" s="24"/>
      <c r="O215" s="27"/>
      <c r="P215" s="24"/>
      <c r="Q215" s="27"/>
      <c r="R215" s="24"/>
      <c r="S215" s="27"/>
      <c r="T215" s="24"/>
      <c r="U215" s="27"/>
      <c r="V215" s="24"/>
      <c r="W215" s="27"/>
      <c r="X215" s="24"/>
      <c r="Y215" s="27"/>
      <c r="Z215" s="24"/>
      <c r="AA215" s="27"/>
      <c r="AB215" s="24"/>
      <c r="AC215" s="27"/>
      <c r="AD215" s="24"/>
      <c r="AE215" s="27"/>
    </row>
    <row r="216" spans="1:31" s="2" customFormat="1">
      <c r="A216"/>
      <c r="B216"/>
      <c r="C216" s="1"/>
      <c r="D216" s="24"/>
      <c r="E216" s="27"/>
      <c r="F216" s="24"/>
      <c r="G216" s="27"/>
      <c r="H216" s="24"/>
      <c r="I216" s="27"/>
      <c r="J216" s="24"/>
      <c r="K216" s="27"/>
      <c r="L216" s="24"/>
      <c r="M216" s="27"/>
      <c r="N216" s="24"/>
      <c r="O216" s="27"/>
      <c r="P216" s="24"/>
      <c r="Q216" s="27"/>
      <c r="R216" s="24"/>
      <c r="S216" s="27"/>
      <c r="T216" s="24"/>
      <c r="U216" s="27"/>
      <c r="V216" s="24"/>
      <c r="W216" s="27"/>
      <c r="X216" s="24"/>
      <c r="Y216" s="27"/>
      <c r="Z216" s="24"/>
      <c r="AA216" s="27"/>
      <c r="AB216" s="24"/>
      <c r="AC216" s="27"/>
      <c r="AD216" s="24"/>
      <c r="AE216" s="27"/>
    </row>
    <row r="217" spans="1:31" s="2" customFormat="1">
      <c r="A217"/>
      <c r="B217"/>
      <c r="C217" s="1"/>
      <c r="D217" s="24"/>
      <c r="E217" s="27"/>
      <c r="F217" s="24"/>
      <c r="G217" s="27"/>
      <c r="H217" s="24"/>
      <c r="I217" s="27"/>
      <c r="J217" s="24"/>
      <c r="K217" s="27"/>
      <c r="L217" s="24"/>
      <c r="M217" s="27"/>
      <c r="N217" s="24"/>
      <c r="O217" s="27"/>
      <c r="P217" s="24"/>
      <c r="Q217" s="27"/>
      <c r="R217" s="24"/>
      <c r="S217" s="27"/>
      <c r="T217" s="24"/>
      <c r="U217" s="27"/>
      <c r="V217" s="24"/>
      <c r="W217" s="27"/>
      <c r="X217" s="24"/>
      <c r="Y217" s="27"/>
      <c r="Z217" s="24"/>
      <c r="AA217" s="27"/>
      <c r="AB217" s="24"/>
      <c r="AC217" s="27"/>
      <c r="AD217" s="24"/>
      <c r="AE217" s="27"/>
    </row>
    <row r="218" spans="1:31" s="2" customFormat="1">
      <c r="A218"/>
      <c r="B218"/>
      <c r="C218" s="1"/>
      <c r="D218" s="24"/>
      <c r="E218" s="27"/>
      <c r="F218" s="24"/>
      <c r="G218" s="27"/>
      <c r="H218" s="24"/>
      <c r="I218" s="27"/>
      <c r="J218" s="24"/>
      <c r="K218" s="27"/>
      <c r="L218" s="24"/>
      <c r="M218" s="27"/>
      <c r="N218" s="24"/>
      <c r="O218" s="27"/>
      <c r="P218" s="24"/>
      <c r="Q218" s="27"/>
      <c r="R218" s="24"/>
      <c r="S218" s="27"/>
      <c r="T218" s="24"/>
      <c r="U218" s="27"/>
      <c r="V218" s="24"/>
      <c r="W218" s="27"/>
      <c r="X218" s="24"/>
      <c r="Y218" s="27"/>
      <c r="Z218" s="24"/>
      <c r="AA218" s="27"/>
      <c r="AB218" s="24"/>
      <c r="AC218" s="27"/>
      <c r="AD218" s="24"/>
      <c r="AE218" s="27"/>
    </row>
    <row r="219" spans="1:31" s="2" customFormat="1">
      <c r="A219"/>
      <c r="B219"/>
      <c r="C219" s="1"/>
      <c r="D219" s="24"/>
      <c r="E219" s="27"/>
      <c r="F219" s="24"/>
      <c r="G219" s="27"/>
      <c r="H219" s="24"/>
      <c r="I219" s="27"/>
      <c r="J219" s="24"/>
      <c r="K219" s="27"/>
      <c r="L219" s="24"/>
      <c r="M219" s="27"/>
      <c r="N219" s="24"/>
      <c r="O219" s="27"/>
      <c r="P219" s="24"/>
      <c r="Q219" s="27"/>
      <c r="R219" s="24"/>
      <c r="S219" s="27"/>
      <c r="T219" s="24"/>
      <c r="U219" s="27"/>
      <c r="V219" s="24"/>
      <c r="W219" s="27"/>
      <c r="X219" s="24"/>
      <c r="Y219" s="27"/>
      <c r="Z219" s="24"/>
      <c r="AA219" s="27"/>
      <c r="AB219" s="24"/>
      <c r="AC219" s="27"/>
      <c r="AD219" s="24"/>
      <c r="AE219" s="27"/>
    </row>
    <row r="220" spans="1:31" s="2" customFormat="1">
      <c r="A220"/>
      <c r="B220"/>
      <c r="C220" s="1"/>
      <c r="D220" s="24"/>
      <c r="E220" s="27"/>
      <c r="F220" s="24"/>
      <c r="G220" s="27"/>
      <c r="H220" s="24"/>
      <c r="I220" s="27"/>
      <c r="J220" s="24"/>
      <c r="K220" s="27"/>
      <c r="L220" s="24"/>
      <c r="M220" s="27"/>
      <c r="N220" s="24"/>
      <c r="O220" s="27"/>
      <c r="P220" s="24"/>
      <c r="Q220" s="27"/>
      <c r="R220" s="24"/>
      <c r="S220" s="27"/>
      <c r="T220" s="24"/>
      <c r="U220" s="27"/>
      <c r="V220" s="24"/>
      <c r="W220" s="27"/>
      <c r="X220" s="24"/>
      <c r="Y220" s="27"/>
      <c r="Z220" s="24"/>
      <c r="AA220" s="27"/>
      <c r="AB220" s="24"/>
      <c r="AC220" s="27"/>
      <c r="AD220" s="24"/>
      <c r="AE220" s="27"/>
    </row>
    <row r="221" spans="1:31" s="2" customFormat="1">
      <c r="A221"/>
      <c r="B221"/>
      <c r="C221" s="1"/>
      <c r="D221" s="24"/>
      <c r="E221" s="27"/>
      <c r="F221" s="24"/>
      <c r="G221" s="27"/>
      <c r="H221" s="24"/>
      <c r="I221" s="27"/>
      <c r="J221" s="24"/>
      <c r="K221" s="27"/>
      <c r="L221" s="24"/>
      <c r="M221" s="27"/>
      <c r="N221" s="24"/>
      <c r="O221" s="27"/>
      <c r="P221" s="24"/>
      <c r="Q221" s="27"/>
      <c r="R221" s="24"/>
      <c r="S221" s="27"/>
      <c r="T221" s="24"/>
      <c r="U221" s="27"/>
      <c r="V221" s="24"/>
      <c r="W221" s="27"/>
      <c r="X221" s="24"/>
      <c r="Y221" s="27"/>
      <c r="Z221" s="24"/>
      <c r="AA221" s="27"/>
      <c r="AB221" s="24"/>
      <c r="AC221" s="27"/>
      <c r="AD221" s="24"/>
      <c r="AE221" s="27"/>
    </row>
    <row r="222" spans="1:31" s="2" customFormat="1">
      <c r="A222"/>
      <c r="B222"/>
      <c r="C222" s="1"/>
      <c r="D222" s="24"/>
      <c r="E222" s="27"/>
      <c r="F222" s="24"/>
      <c r="G222" s="27"/>
      <c r="H222" s="24"/>
      <c r="I222" s="27"/>
      <c r="J222" s="24"/>
      <c r="K222" s="27"/>
      <c r="L222" s="24"/>
      <c r="M222" s="27"/>
      <c r="N222" s="24"/>
      <c r="O222" s="27"/>
      <c r="P222" s="24"/>
      <c r="Q222" s="27"/>
      <c r="R222" s="24"/>
      <c r="S222" s="27"/>
      <c r="T222" s="24"/>
      <c r="U222" s="27"/>
      <c r="V222" s="24"/>
      <c r="W222" s="27"/>
      <c r="X222" s="24"/>
      <c r="Y222" s="27"/>
      <c r="Z222" s="24"/>
      <c r="AA222" s="27"/>
      <c r="AB222" s="24"/>
      <c r="AC222" s="27"/>
      <c r="AD222" s="24"/>
      <c r="AE222" s="27"/>
    </row>
    <row r="223" spans="1:31" s="2" customFormat="1">
      <c r="A223"/>
      <c r="B223"/>
      <c r="C223" s="1"/>
      <c r="D223" s="24"/>
      <c r="E223" s="27"/>
      <c r="F223" s="24"/>
      <c r="G223" s="27"/>
      <c r="H223" s="24"/>
      <c r="I223" s="27"/>
      <c r="J223" s="24"/>
      <c r="K223" s="27"/>
      <c r="L223" s="24"/>
      <c r="M223" s="27"/>
      <c r="N223" s="24"/>
      <c r="O223" s="27"/>
      <c r="P223" s="24"/>
      <c r="Q223" s="27"/>
      <c r="R223" s="24"/>
      <c r="S223" s="27"/>
      <c r="T223" s="24"/>
      <c r="U223" s="27"/>
      <c r="V223" s="24"/>
      <c r="W223" s="27"/>
      <c r="X223" s="24"/>
      <c r="Y223" s="27"/>
      <c r="Z223" s="24"/>
      <c r="AA223" s="27"/>
      <c r="AB223" s="24"/>
      <c r="AC223" s="27"/>
      <c r="AD223" s="24"/>
      <c r="AE223" s="27"/>
    </row>
    <row r="224" spans="1:31" s="2" customFormat="1">
      <c r="A224"/>
      <c r="B224"/>
      <c r="C224" s="1"/>
      <c r="D224" s="24"/>
      <c r="E224" s="27"/>
      <c r="F224" s="24"/>
      <c r="G224" s="27"/>
      <c r="H224" s="24"/>
      <c r="I224" s="27"/>
      <c r="J224" s="24"/>
      <c r="K224" s="27"/>
      <c r="L224" s="24"/>
      <c r="M224" s="27"/>
      <c r="N224" s="24"/>
      <c r="O224" s="27"/>
      <c r="P224" s="24"/>
      <c r="Q224" s="27"/>
      <c r="R224" s="24"/>
      <c r="S224" s="27"/>
      <c r="T224" s="24"/>
      <c r="U224" s="27"/>
      <c r="V224" s="24"/>
      <c r="W224" s="27"/>
      <c r="X224" s="24"/>
      <c r="Y224" s="27"/>
      <c r="Z224" s="24"/>
      <c r="AA224" s="27"/>
      <c r="AB224" s="24"/>
      <c r="AC224" s="27"/>
      <c r="AD224" s="24"/>
      <c r="AE224" s="27"/>
    </row>
    <row r="225" spans="1:31" s="2" customFormat="1">
      <c r="A225"/>
      <c r="B225"/>
      <c r="C225" s="1"/>
      <c r="D225" s="24"/>
      <c r="E225" s="27"/>
      <c r="F225" s="24"/>
      <c r="G225" s="27"/>
      <c r="H225" s="24"/>
      <c r="I225" s="27"/>
      <c r="J225" s="24"/>
      <c r="K225" s="27"/>
      <c r="L225" s="24"/>
      <c r="M225" s="27"/>
      <c r="N225" s="24"/>
      <c r="O225" s="27"/>
      <c r="P225" s="24"/>
      <c r="Q225" s="27"/>
      <c r="R225" s="24"/>
      <c r="S225" s="27"/>
      <c r="T225" s="24"/>
      <c r="U225" s="27"/>
      <c r="V225" s="24"/>
      <c r="W225" s="27"/>
      <c r="X225" s="24"/>
      <c r="Y225" s="27"/>
      <c r="Z225" s="24"/>
      <c r="AA225" s="27"/>
      <c r="AB225" s="24"/>
      <c r="AC225" s="27"/>
      <c r="AD225" s="24"/>
      <c r="AE225" s="27"/>
    </row>
    <row r="226" spans="1:31" s="2" customFormat="1">
      <c r="A226"/>
      <c r="B226"/>
      <c r="C226" s="1"/>
      <c r="D226" s="24"/>
      <c r="E226" s="27"/>
      <c r="F226" s="24"/>
      <c r="G226" s="27"/>
      <c r="H226" s="24"/>
      <c r="I226" s="27"/>
      <c r="J226" s="24"/>
      <c r="K226" s="27"/>
      <c r="L226" s="24"/>
      <c r="M226" s="27"/>
      <c r="N226" s="24"/>
      <c r="O226" s="27"/>
      <c r="P226" s="24"/>
      <c r="Q226" s="27"/>
      <c r="R226" s="24"/>
      <c r="S226" s="27"/>
      <c r="T226" s="24"/>
      <c r="U226" s="27"/>
      <c r="V226" s="24"/>
      <c r="W226" s="27"/>
      <c r="X226" s="24"/>
      <c r="Y226" s="27"/>
      <c r="Z226" s="24"/>
      <c r="AA226" s="27"/>
      <c r="AB226" s="24"/>
      <c r="AC226" s="27"/>
      <c r="AD226" s="24"/>
      <c r="AE226" s="27"/>
    </row>
    <row r="227" spans="1:31" s="2" customFormat="1">
      <c r="A227"/>
      <c r="B227"/>
      <c r="C227" s="1"/>
      <c r="D227" s="24"/>
      <c r="E227" s="27"/>
      <c r="F227" s="24"/>
      <c r="G227" s="27"/>
      <c r="H227" s="24"/>
      <c r="I227" s="27"/>
      <c r="J227" s="24"/>
      <c r="K227" s="27"/>
      <c r="L227" s="24"/>
      <c r="M227" s="27"/>
      <c r="N227" s="24"/>
      <c r="O227" s="27"/>
      <c r="P227" s="24"/>
      <c r="Q227" s="27"/>
      <c r="R227" s="24"/>
      <c r="S227" s="27"/>
      <c r="T227" s="24"/>
      <c r="U227" s="27"/>
      <c r="V227" s="24"/>
      <c r="W227" s="27"/>
      <c r="X227" s="24"/>
      <c r="Y227" s="27"/>
      <c r="Z227" s="24"/>
      <c r="AA227" s="27"/>
      <c r="AB227" s="24"/>
      <c r="AC227" s="27"/>
      <c r="AD227" s="24"/>
      <c r="AE227" s="27"/>
    </row>
    <row r="228" spans="1:31" s="2" customFormat="1">
      <c r="A228"/>
      <c r="B228"/>
      <c r="C228" s="1"/>
      <c r="D228" s="24"/>
      <c r="E228" s="27"/>
      <c r="F228" s="24"/>
      <c r="G228" s="27"/>
      <c r="H228" s="24"/>
      <c r="I228" s="27"/>
      <c r="J228" s="24"/>
      <c r="K228" s="27"/>
      <c r="L228" s="24"/>
      <c r="M228" s="27"/>
      <c r="N228" s="24"/>
      <c r="O228" s="27"/>
      <c r="P228" s="24"/>
      <c r="Q228" s="27"/>
      <c r="R228" s="24"/>
      <c r="S228" s="27"/>
      <c r="T228" s="24"/>
      <c r="U228" s="27"/>
      <c r="V228" s="24"/>
      <c r="W228" s="27"/>
      <c r="X228" s="24"/>
      <c r="Y228" s="27"/>
      <c r="Z228" s="24"/>
      <c r="AA228" s="27"/>
      <c r="AB228" s="24"/>
      <c r="AC228" s="27"/>
      <c r="AD228" s="24"/>
      <c r="AE228" s="27"/>
    </row>
    <row r="229" spans="1:31" s="2" customFormat="1">
      <c r="A229"/>
      <c r="B229"/>
      <c r="C229" s="1"/>
      <c r="D229" s="24"/>
      <c r="E229" s="27"/>
      <c r="F229" s="24"/>
      <c r="G229" s="27"/>
      <c r="H229" s="24"/>
      <c r="I229" s="27"/>
      <c r="J229" s="24"/>
      <c r="K229" s="27"/>
      <c r="L229" s="24"/>
      <c r="M229" s="27"/>
      <c r="N229" s="24"/>
      <c r="O229" s="27"/>
      <c r="P229" s="24"/>
      <c r="Q229" s="27"/>
      <c r="R229" s="24"/>
      <c r="S229" s="27"/>
      <c r="T229" s="24"/>
      <c r="U229" s="27"/>
      <c r="V229" s="24"/>
      <c r="W229" s="27"/>
      <c r="X229" s="24"/>
      <c r="Y229" s="27"/>
      <c r="Z229" s="24"/>
      <c r="AA229" s="27"/>
      <c r="AB229" s="24"/>
      <c r="AC229" s="27"/>
      <c r="AD229" s="24"/>
      <c r="AE229" s="27"/>
    </row>
    <row r="230" spans="1:31" s="2" customFormat="1">
      <c r="A230"/>
      <c r="B230"/>
      <c r="C230" s="1"/>
      <c r="D230" s="24"/>
      <c r="E230" s="27"/>
      <c r="F230" s="24"/>
      <c r="G230" s="27"/>
      <c r="H230" s="24"/>
      <c r="I230" s="27"/>
      <c r="J230" s="24"/>
      <c r="K230" s="27"/>
      <c r="L230" s="24"/>
      <c r="M230" s="27"/>
      <c r="N230" s="24"/>
      <c r="O230" s="27"/>
      <c r="P230" s="24"/>
      <c r="Q230" s="27"/>
      <c r="R230" s="24"/>
      <c r="S230" s="27"/>
      <c r="T230" s="24"/>
      <c r="U230" s="27"/>
      <c r="V230" s="24"/>
      <c r="W230" s="27"/>
      <c r="X230" s="24"/>
      <c r="Y230" s="27"/>
      <c r="Z230" s="24"/>
      <c r="AA230" s="27"/>
      <c r="AB230" s="24"/>
      <c r="AC230" s="27"/>
      <c r="AD230" s="24"/>
      <c r="AE230" s="27"/>
    </row>
    <row r="231" spans="1:31" s="2" customFormat="1">
      <c r="A231"/>
      <c r="B231"/>
      <c r="C231" s="1"/>
      <c r="D231" s="24"/>
      <c r="E231" s="27"/>
      <c r="F231" s="24"/>
      <c r="G231" s="27"/>
      <c r="H231" s="24"/>
      <c r="I231" s="27"/>
      <c r="J231" s="24"/>
      <c r="K231" s="27"/>
      <c r="L231" s="24"/>
      <c r="M231" s="27"/>
      <c r="N231" s="24"/>
      <c r="O231" s="27"/>
      <c r="P231" s="24"/>
      <c r="Q231" s="27"/>
      <c r="R231" s="24"/>
      <c r="S231" s="27"/>
      <c r="T231" s="24"/>
      <c r="U231" s="27"/>
      <c r="V231" s="24"/>
      <c r="W231" s="27"/>
      <c r="X231" s="24"/>
      <c r="Y231" s="27"/>
      <c r="Z231" s="24"/>
      <c r="AA231" s="27"/>
      <c r="AB231" s="24"/>
      <c r="AC231" s="27"/>
      <c r="AD231" s="24"/>
      <c r="AE231" s="27"/>
    </row>
    <row r="232" spans="1:31" s="2" customFormat="1">
      <c r="A232"/>
      <c r="B232"/>
      <c r="C232" s="1"/>
      <c r="D232" s="24"/>
      <c r="E232" s="27"/>
      <c r="F232" s="24"/>
      <c r="G232" s="27"/>
      <c r="H232" s="24"/>
      <c r="I232" s="27"/>
      <c r="J232" s="24"/>
      <c r="K232" s="27"/>
      <c r="L232" s="24"/>
      <c r="M232" s="27"/>
      <c r="N232" s="24"/>
      <c r="O232" s="27"/>
      <c r="P232" s="24"/>
      <c r="Q232" s="27"/>
      <c r="R232" s="24"/>
      <c r="S232" s="27"/>
      <c r="T232" s="24"/>
      <c r="U232" s="27"/>
      <c r="V232" s="24"/>
      <c r="W232" s="27"/>
      <c r="X232" s="24"/>
      <c r="Y232" s="27"/>
      <c r="Z232" s="24"/>
      <c r="AA232" s="27"/>
      <c r="AB232" s="24"/>
      <c r="AC232" s="27"/>
      <c r="AD232" s="24"/>
      <c r="AE232" s="27"/>
    </row>
    <row r="233" spans="1:31" s="2" customFormat="1">
      <c r="A233"/>
      <c r="B233"/>
      <c r="C233" s="1"/>
      <c r="D233" s="24"/>
      <c r="E233" s="27"/>
      <c r="F233" s="24"/>
      <c r="G233" s="27"/>
      <c r="H233" s="24"/>
      <c r="I233" s="27"/>
      <c r="J233" s="24"/>
      <c r="K233" s="27"/>
      <c r="L233" s="24"/>
      <c r="M233" s="27"/>
      <c r="N233" s="24"/>
      <c r="O233" s="27"/>
      <c r="P233" s="24"/>
      <c r="Q233" s="27"/>
      <c r="R233" s="24"/>
      <c r="S233" s="27"/>
      <c r="T233" s="24"/>
      <c r="U233" s="27"/>
      <c r="V233" s="24"/>
      <c r="W233" s="27"/>
      <c r="X233" s="24"/>
      <c r="Y233" s="27"/>
      <c r="Z233" s="24"/>
      <c r="AA233" s="27"/>
      <c r="AB233" s="24"/>
      <c r="AC233" s="27"/>
      <c r="AD233" s="24"/>
      <c r="AE233" s="27"/>
    </row>
    <row r="234" spans="1:31" s="2" customFormat="1">
      <c r="A234"/>
      <c r="B234"/>
      <c r="C234" s="1"/>
      <c r="D234" s="24"/>
      <c r="E234" s="27"/>
      <c r="F234" s="24"/>
      <c r="G234" s="27"/>
      <c r="H234" s="24"/>
      <c r="I234" s="27"/>
      <c r="J234" s="24"/>
      <c r="K234" s="27"/>
      <c r="L234" s="24"/>
      <c r="M234" s="27"/>
      <c r="N234" s="24"/>
      <c r="O234" s="27"/>
      <c r="P234" s="24"/>
      <c r="Q234" s="27"/>
      <c r="R234" s="24"/>
      <c r="S234" s="27"/>
      <c r="T234" s="24"/>
      <c r="U234" s="27"/>
      <c r="V234" s="24"/>
      <c r="W234" s="27"/>
      <c r="X234" s="24"/>
      <c r="Y234" s="27"/>
      <c r="Z234" s="24"/>
      <c r="AA234" s="27"/>
      <c r="AB234" s="24"/>
      <c r="AC234" s="27"/>
      <c r="AD234" s="24"/>
      <c r="AE234" s="27"/>
    </row>
    <row r="235" spans="1:31" s="2" customFormat="1">
      <c r="A235"/>
      <c r="B235"/>
      <c r="C235" s="1"/>
      <c r="D235" s="24"/>
      <c r="E235" s="27"/>
      <c r="F235" s="24"/>
      <c r="G235" s="27"/>
      <c r="H235" s="24"/>
      <c r="I235" s="27"/>
      <c r="J235" s="24"/>
      <c r="K235" s="27"/>
      <c r="L235" s="24"/>
      <c r="M235" s="27"/>
      <c r="N235" s="24"/>
      <c r="O235" s="27"/>
      <c r="P235" s="24"/>
      <c r="Q235" s="27"/>
      <c r="R235" s="24"/>
      <c r="S235" s="27"/>
      <c r="T235" s="24"/>
      <c r="U235" s="27"/>
      <c r="V235" s="24"/>
      <c r="W235" s="27"/>
      <c r="X235" s="24"/>
      <c r="Y235" s="27"/>
      <c r="Z235" s="24"/>
      <c r="AA235" s="27"/>
      <c r="AB235" s="24"/>
      <c r="AC235" s="27"/>
      <c r="AD235" s="24"/>
      <c r="AE235" s="27"/>
    </row>
    <row r="236" spans="1:31" s="2" customFormat="1">
      <c r="A236"/>
      <c r="B236"/>
      <c r="C236" s="1"/>
      <c r="D236" s="24"/>
      <c r="E236" s="27"/>
      <c r="F236" s="24"/>
      <c r="G236" s="27"/>
      <c r="H236" s="24"/>
      <c r="I236" s="27"/>
      <c r="J236" s="24"/>
      <c r="K236" s="27"/>
      <c r="L236" s="24"/>
      <c r="M236" s="27"/>
      <c r="N236" s="24"/>
      <c r="O236" s="27"/>
      <c r="P236" s="24"/>
      <c r="Q236" s="27"/>
      <c r="R236" s="24"/>
      <c r="S236" s="27"/>
      <c r="T236" s="24"/>
      <c r="U236" s="27"/>
      <c r="V236" s="24"/>
      <c r="W236" s="27"/>
      <c r="X236" s="24"/>
      <c r="Y236" s="27"/>
      <c r="Z236" s="24"/>
      <c r="AA236" s="27"/>
      <c r="AB236" s="24"/>
      <c r="AC236" s="27"/>
      <c r="AD236" s="24"/>
      <c r="AE236" s="27"/>
    </row>
    <row r="237" spans="1:31" s="2" customFormat="1">
      <c r="A237"/>
      <c r="B237"/>
      <c r="C237" s="1"/>
      <c r="D237" s="24"/>
      <c r="E237" s="27"/>
      <c r="F237" s="24"/>
      <c r="G237" s="27"/>
      <c r="H237" s="24"/>
      <c r="I237" s="27"/>
      <c r="J237" s="24"/>
      <c r="K237" s="27"/>
      <c r="L237" s="24"/>
      <c r="M237" s="27"/>
      <c r="N237" s="24"/>
      <c r="O237" s="27"/>
      <c r="P237" s="24"/>
      <c r="Q237" s="27"/>
      <c r="R237" s="24"/>
      <c r="S237" s="27"/>
      <c r="T237" s="24"/>
      <c r="U237" s="27"/>
      <c r="V237" s="24"/>
      <c r="W237" s="27"/>
      <c r="X237" s="24"/>
      <c r="Y237" s="27"/>
      <c r="Z237" s="24"/>
      <c r="AA237" s="27"/>
      <c r="AB237" s="24"/>
      <c r="AC237" s="27"/>
      <c r="AD237" s="24"/>
      <c r="AE237" s="27"/>
    </row>
    <row r="238" spans="1:31" s="2" customFormat="1">
      <c r="A238"/>
      <c r="B238"/>
      <c r="C238" s="1"/>
      <c r="D238" s="24"/>
      <c r="E238" s="27"/>
      <c r="F238" s="24"/>
      <c r="G238" s="27"/>
      <c r="H238" s="24"/>
      <c r="I238" s="27"/>
      <c r="J238" s="24"/>
      <c r="K238" s="27"/>
      <c r="L238" s="24"/>
      <c r="M238" s="27"/>
      <c r="N238" s="24"/>
      <c r="O238" s="27"/>
      <c r="P238" s="24"/>
      <c r="Q238" s="27"/>
      <c r="R238" s="24"/>
      <c r="S238" s="27"/>
      <c r="T238" s="24"/>
      <c r="U238" s="27"/>
      <c r="V238" s="24"/>
      <c r="W238" s="27"/>
      <c r="X238" s="24"/>
      <c r="Y238" s="27"/>
      <c r="Z238" s="24"/>
      <c r="AA238" s="27"/>
      <c r="AB238" s="24"/>
      <c r="AC238" s="27"/>
      <c r="AD238" s="24"/>
      <c r="AE238" s="27"/>
    </row>
    <row r="239" spans="1:31" s="2" customFormat="1">
      <c r="A239"/>
      <c r="B239"/>
      <c r="C239" s="1"/>
      <c r="D239" s="24"/>
      <c r="E239" s="27"/>
      <c r="F239" s="24"/>
      <c r="G239" s="27"/>
      <c r="H239" s="24"/>
      <c r="I239" s="27"/>
      <c r="J239" s="24"/>
      <c r="K239" s="27"/>
      <c r="L239" s="24"/>
      <c r="M239" s="27"/>
      <c r="N239" s="24"/>
      <c r="O239" s="27"/>
      <c r="P239" s="24"/>
      <c r="Q239" s="27"/>
      <c r="R239" s="24"/>
      <c r="S239" s="27"/>
      <c r="T239" s="24"/>
      <c r="U239" s="27"/>
      <c r="V239" s="24"/>
      <c r="W239" s="27"/>
      <c r="X239" s="24"/>
      <c r="Y239" s="27"/>
      <c r="Z239" s="24"/>
      <c r="AA239" s="27"/>
      <c r="AB239" s="24"/>
      <c r="AC239" s="27"/>
      <c r="AD239" s="24"/>
      <c r="AE239" s="27"/>
    </row>
    <row r="240" spans="1:31" s="2" customFormat="1">
      <c r="A240"/>
      <c r="B240"/>
      <c r="C240" s="1"/>
      <c r="D240" s="24"/>
      <c r="E240" s="27"/>
      <c r="F240" s="24"/>
      <c r="G240" s="27"/>
      <c r="H240" s="24"/>
      <c r="I240" s="27"/>
      <c r="J240" s="24"/>
      <c r="K240" s="27"/>
      <c r="L240" s="24"/>
      <c r="M240" s="27"/>
      <c r="N240" s="24"/>
      <c r="O240" s="27"/>
      <c r="P240" s="24"/>
      <c r="Q240" s="27"/>
      <c r="R240" s="24"/>
      <c r="S240" s="27"/>
      <c r="T240" s="24"/>
      <c r="U240" s="27"/>
      <c r="V240" s="24"/>
      <c r="W240" s="27"/>
      <c r="X240" s="24"/>
      <c r="Y240" s="27"/>
      <c r="Z240" s="24"/>
      <c r="AA240" s="27"/>
      <c r="AB240" s="24"/>
      <c r="AC240" s="27"/>
      <c r="AD240" s="24"/>
      <c r="AE240" s="27"/>
    </row>
    <row r="241" spans="1:31" s="2" customFormat="1">
      <c r="A241"/>
      <c r="B241"/>
      <c r="C241" s="1"/>
      <c r="D241" s="24"/>
      <c r="E241" s="27"/>
      <c r="F241" s="24"/>
      <c r="G241" s="27"/>
      <c r="H241" s="24"/>
      <c r="I241" s="27"/>
      <c r="J241" s="24"/>
      <c r="K241" s="27"/>
      <c r="L241" s="24"/>
      <c r="M241" s="27"/>
      <c r="N241" s="24"/>
      <c r="O241" s="27"/>
      <c r="P241" s="24"/>
      <c r="Q241" s="27"/>
      <c r="R241" s="24"/>
      <c r="S241" s="27"/>
      <c r="T241" s="24"/>
      <c r="U241" s="27"/>
      <c r="V241" s="24"/>
      <c r="W241" s="27"/>
      <c r="X241" s="24"/>
      <c r="Y241" s="27"/>
      <c r="Z241" s="24"/>
      <c r="AA241" s="27"/>
      <c r="AB241" s="24"/>
      <c r="AC241" s="27"/>
      <c r="AD241" s="24"/>
      <c r="AE241" s="27"/>
    </row>
    <row r="242" spans="1:31" s="2" customFormat="1">
      <c r="A242"/>
      <c r="B242"/>
      <c r="C242" s="1"/>
      <c r="D242" s="24"/>
      <c r="E242" s="27"/>
      <c r="F242" s="24"/>
      <c r="G242" s="27"/>
      <c r="H242" s="24"/>
      <c r="I242" s="27"/>
      <c r="J242" s="24"/>
      <c r="K242" s="27"/>
      <c r="L242" s="24"/>
      <c r="M242" s="27"/>
      <c r="N242" s="24"/>
      <c r="O242" s="27"/>
      <c r="P242" s="24"/>
      <c r="Q242" s="27"/>
      <c r="R242" s="24"/>
      <c r="S242" s="27"/>
      <c r="T242" s="24"/>
      <c r="U242" s="27"/>
      <c r="V242" s="24"/>
      <c r="W242" s="27"/>
      <c r="X242" s="24"/>
      <c r="Y242" s="27"/>
      <c r="Z242" s="24"/>
      <c r="AA242" s="27"/>
      <c r="AB242" s="24"/>
      <c r="AC242" s="27"/>
      <c r="AD242" s="24"/>
      <c r="AE242" s="27"/>
    </row>
    <row r="243" spans="1:31" s="2" customFormat="1">
      <c r="A243"/>
      <c r="B243"/>
      <c r="C243" s="1"/>
      <c r="D243" s="24"/>
      <c r="E243" s="27"/>
      <c r="F243" s="24"/>
      <c r="G243" s="27"/>
      <c r="H243" s="24"/>
      <c r="I243" s="27"/>
      <c r="J243" s="24"/>
      <c r="K243" s="27"/>
      <c r="L243" s="24"/>
      <c r="M243" s="27"/>
      <c r="N243" s="24"/>
      <c r="O243" s="27"/>
      <c r="P243" s="24"/>
      <c r="Q243" s="27"/>
      <c r="R243" s="24"/>
      <c r="S243" s="27"/>
      <c r="T243" s="24"/>
      <c r="U243" s="27"/>
      <c r="V243" s="24"/>
      <c r="W243" s="27"/>
      <c r="X243" s="24"/>
      <c r="Y243" s="27"/>
      <c r="Z243" s="24"/>
      <c r="AA243" s="27"/>
      <c r="AB243" s="24"/>
      <c r="AC243" s="27"/>
      <c r="AD243" s="24"/>
      <c r="AE243" s="27"/>
    </row>
    <row r="244" spans="1:31" s="2" customFormat="1">
      <c r="A244"/>
      <c r="B244"/>
      <c r="C244" s="1"/>
      <c r="D244" s="24"/>
      <c r="E244" s="27"/>
      <c r="F244" s="24"/>
      <c r="G244" s="27"/>
      <c r="H244" s="24"/>
      <c r="I244" s="27"/>
      <c r="J244" s="24"/>
      <c r="K244" s="27"/>
      <c r="L244" s="24"/>
      <c r="M244" s="27"/>
      <c r="N244" s="24"/>
      <c r="O244" s="27"/>
      <c r="P244" s="24"/>
      <c r="Q244" s="27"/>
      <c r="R244" s="24"/>
      <c r="S244" s="27"/>
      <c r="T244" s="24"/>
      <c r="U244" s="27"/>
      <c r="V244" s="24"/>
      <c r="W244" s="27"/>
      <c r="X244" s="24"/>
      <c r="Y244" s="27"/>
      <c r="Z244" s="24"/>
      <c r="AA244" s="27"/>
      <c r="AB244" s="24"/>
      <c r="AC244" s="27"/>
      <c r="AD244" s="24"/>
      <c r="AE244" s="27"/>
    </row>
    <row r="245" spans="1:31" s="2" customFormat="1">
      <c r="A245"/>
      <c r="B245"/>
      <c r="C245" s="1"/>
      <c r="D245" s="24"/>
      <c r="E245" s="27"/>
      <c r="F245" s="24"/>
      <c r="G245" s="27"/>
      <c r="H245" s="24"/>
      <c r="I245" s="27"/>
      <c r="J245" s="24"/>
      <c r="K245" s="27"/>
      <c r="L245" s="24"/>
      <c r="M245" s="27"/>
      <c r="N245" s="24"/>
      <c r="O245" s="27"/>
      <c r="P245" s="24"/>
      <c r="Q245" s="27"/>
      <c r="R245" s="24"/>
      <c r="S245" s="27"/>
      <c r="T245" s="24"/>
      <c r="U245" s="27"/>
      <c r="V245" s="24"/>
      <c r="W245" s="27"/>
      <c r="X245" s="24"/>
      <c r="Y245" s="27"/>
      <c r="Z245" s="24"/>
      <c r="AA245" s="27"/>
      <c r="AB245" s="24"/>
      <c r="AC245" s="27"/>
      <c r="AD245" s="24"/>
      <c r="AE245" s="27"/>
    </row>
    <row r="246" spans="1:31" s="2" customFormat="1">
      <c r="A246"/>
      <c r="B246"/>
      <c r="C246" s="1"/>
      <c r="D246" s="24"/>
      <c r="E246" s="27"/>
      <c r="F246" s="24"/>
      <c r="G246" s="27"/>
      <c r="H246" s="24"/>
      <c r="I246" s="27"/>
      <c r="J246" s="24"/>
      <c r="K246" s="27"/>
      <c r="L246" s="24"/>
      <c r="M246" s="27"/>
      <c r="N246" s="24"/>
      <c r="O246" s="27"/>
      <c r="P246" s="24"/>
      <c r="Q246" s="27"/>
      <c r="R246" s="24"/>
      <c r="S246" s="27"/>
      <c r="T246" s="24"/>
      <c r="U246" s="27"/>
      <c r="V246" s="24"/>
      <c r="W246" s="27"/>
      <c r="X246" s="24"/>
      <c r="Y246" s="27"/>
      <c r="Z246" s="24"/>
      <c r="AA246" s="27"/>
      <c r="AB246" s="24"/>
      <c r="AC246" s="27"/>
      <c r="AD246" s="24"/>
      <c r="AE246" s="27"/>
    </row>
    <row r="247" spans="1:31" s="2" customFormat="1">
      <c r="A247"/>
      <c r="B247"/>
      <c r="C247" s="1"/>
      <c r="D247" s="24"/>
      <c r="E247" s="27"/>
      <c r="F247" s="24"/>
      <c r="G247" s="27"/>
      <c r="H247" s="24"/>
      <c r="I247" s="27"/>
      <c r="J247" s="24"/>
      <c r="K247" s="27"/>
      <c r="L247" s="24"/>
      <c r="M247" s="27"/>
      <c r="N247" s="24"/>
      <c r="O247" s="27"/>
      <c r="P247" s="24"/>
      <c r="Q247" s="27"/>
      <c r="R247" s="24"/>
      <c r="S247" s="27"/>
      <c r="T247" s="24"/>
      <c r="U247" s="27"/>
      <c r="V247" s="24"/>
      <c r="W247" s="27"/>
      <c r="X247" s="24"/>
      <c r="Y247" s="27"/>
      <c r="Z247" s="24"/>
      <c r="AA247" s="27"/>
      <c r="AB247" s="24"/>
      <c r="AC247" s="27"/>
      <c r="AD247" s="24"/>
      <c r="AE247" s="27"/>
    </row>
    <row r="248" spans="1:31" s="2" customFormat="1">
      <c r="A248"/>
      <c r="B248"/>
      <c r="C248" s="1"/>
      <c r="D248" s="24"/>
      <c r="E248" s="27"/>
      <c r="F248" s="24"/>
      <c r="G248" s="27"/>
      <c r="H248" s="24"/>
      <c r="I248" s="27"/>
      <c r="J248" s="24"/>
      <c r="K248" s="27"/>
      <c r="L248" s="24"/>
      <c r="M248" s="27"/>
      <c r="N248" s="24"/>
      <c r="O248" s="27"/>
      <c r="P248" s="24"/>
      <c r="Q248" s="27"/>
      <c r="R248" s="24"/>
      <c r="S248" s="27"/>
      <c r="T248" s="24"/>
      <c r="U248" s="27"/>
      <c r="V248" s="24"/>
      <c r="W248" s="27"/>
      <c r="X248" s="24"/>
      <c r="Y248" s="27"/>
      <c r="Z248" s="24"/>
      <c r="AA248" s="27"/>
      <c r="AB248" s="24"/>
      <c r="AC248" s="27"/>
      <c r="AD248" s="24"/>
      <c r="AE248" s="27"/>
    </row>
    <row r="249" spans="1:31" s="2" customFormat="1">
      <c r="A249"/>
      <c r="B249"/>
      <c r="C249" s="1"/>
      <c r="D249" s="24"/>
      <c r="E249" s="27"/>
      <c r="F249" s="24"/>
      <c r="G249" s="27"/>
      <c r="H249" s="24"/>
      <c r="I249" s="27"/>
      <c r="J249" s="24"/>
      <c r="K249" s="27"/>
      <c r="L249" s="24"/>
      <c r="M249" s="27"/>
      <c r="N249" s="24"/>
      <c r="O249" s="27"/>
      <c r="P249" s="24"/>
      <c r="Q249" s="27"/>
      <c r="R249" s="24"/>
      <c r="S249" s="27"/>
      <c r="T249" s="24"/>
      <c r="U249" s="27"/>
      <c r="V249" s="24"/>
      <c r="W249" s="27"/>
      <c r="X249" s="24"/>
      <c r="Y249" s="27"/>
      <c r="Z249" s="24"/>
      <c r="AA249" s="27"/>
      <c r="AB249" s="24"/>
      <c r="AC249" s="27"/>
      <c r="AD249" s="24"/>
      <c r="AE249" s="27"/>
    </row>
    <row r="250" spans="1:31" s="2" customFormat="1">
      <c r="A250"/>
      <c r="B250"/>
      <c r="C250" s="1"/>
      <c r="D250" s="24"/>
      <c r="E250" s="27"/>
      <c r="F250" s="24"/>
      <c r="G250" s="27"/>
      <c r="H250" s="24"/>
      <c r="I250" s="27"/>
      <c r="J250" s="24"/>
      <c r="K250" s="27"/>
      <c r="L250" s="24"/>
      <c r="M250" s="27"/>
      <c r="N250" s="24"/>
      <c r="O250" s="27"/>
      <c r="P250" s="24"/>
      <c r="Q250" s="27"/>
      <c r="R250" s="24"/>
      <c r="S250" s="27"/>
      <c r="T250" s="24"/>
      <c r="U250" s="27"/>
      <c r="V250" s="24"/>
      <c r="W250" s="27"/>
      <c r="X250" s="24"/>
      <c r="Y250" s="27"/>
      <c r="Z250" s="24"/>
      <c r="AA250" s="27"/>
      <c r="AB250" s="24"/>
      <c r="AC250" s="27"/>
      <c r="AD250" s="24"/>
      <c r="AE250" s="27"/>
    </row>
    <row r="251" spans="1:31" s="2" customFormat="1">
      <c r="A251"/>
      <c r="B251"/>
      <c r="C251" s="1"/>
      <c r="D251" s="24"/>
      <c r="E251" s="27"/>
      <c r="F251" s="24"/>
      <c r="G251" s="27"/>
      <c r="H251" s="24"/>
      <c r="I251" s="27"/>
      <c r="J251" s="24"/>
      <c r="K251" s="27"/>
      <c r="L251" s="24"/>
      <c r="M251" s="27"/>
      <c r="N251" s="24"/>
      <c r="O251" s="27"/>
      <c r="P251" s="24"/>
      <c r="Q251" s="27"/>
      <c r="R251" s="24"/>
      <c r="S251" s="27"/>
      <c r="T251" s="24"/>
      <c r="U251" s="27"/>
      <c r="V251" s="24"/>
      <c r="W251" s="27"/>
      <c r="X251" s="24"/>
      <c r="Y251" s="27"/>
      <c r="Z251" s="24"/>
      <c r="AA251" s="27"/>
      <c r="AB251" s="24"/>
      <c r="AC251" s="27"/>
      <c r="AD251" s="24"/>
      <c r="AE251" s="27"/>
    </row>
    <row r="252" spans="1:31" s="2" customFormat="1">
      <c r="A252"/>
      <c r="B252"/>
      <c r="C252" s="1"/>
      <c r="D252" s="24"/>
      <c r="E252" s="27"/>
      <c r="F252" s="24"/>
      <c r="G252" s="27"/>
      <c r="H252" s="24"/>
      <c r="I252" s="27"/>
      <c r="J252" s="24"/>
      <c r="K252" s="27"/>
      <c r="L252" s="24"/>
      <c r="M252" s="27"/>
      <c r="N252" s="24"/>
      <c r="O252" s="27"/>
      <c r="P252" s="24"/>
      <c r="Q252" s="27"/>
      <c r="R252" s="24"/>
      <c r="S252" s="27"/>
      <c r="T252" s="24"/>
      <c r="U252" s="27"/>
      <c r="V252" s="24"/>
      <c r="W252" s="27"/>
      <c r="X252" s="24"/>
      <c r="Y252" s="27"/>
      <c r="Z252" s="24"/>
      <c r="AA252" s="27"/>
      <c r="AB252" s="24"/>
      <c r="AC252" s="27"/>
      <c r="AD252" s="24"/>
      <c r="AE252" s="27"/>
    </row>
    <row r="253" spans="1:31" s="2" customFormat="1">
      <c r="A253"/>
      <c r="B253"/>
      <c r="C253" s="1"/>
      <c r="D253" s="24"/>
      <c r="E253" s="27"/>
      <c r="F253" s="24"/>
      <c r="G253" s="27"/>
      <c r="H253" s="24"/>
      <c r="I253" s="27"/>
      <c r="J253" s="24"/>
      <c r="K253" s="27"/>
      <c r="L253" s="24"/>
      <c r="M253" s="27"/>
      <c r="N253" s="24"/>
      <c r="O253" s="27"/>
      <c r="P253" s="24"/>
      <c r="Q253" s="27"/>
      <c r="R253" s="24"/>
      <c r="S253" s="27"/>
      <c r="T253" s="24"/>
      <c r="U253" s="27"/>
      <c r="V253" s="24"/>
      <c r="W253" s="27"/>
      <c r="X253" s="24"/>
      <c r="Y253" s="27"/>
      <c r="Z253" s="24"/>
      <c r="AA253" s="27"/>
      <c r="AB253" s="24"/>
      <c r="AC253" s="27"/>
      <c r="AD253" s="24"/>
      <c r="AE253" s="27"/>
    </row>
    <row r="254" spans="1:31" s="2" customFormat="1">
      <c r="A254"/>
      <c r="B254"/>
      <c r="C254" s="1"/>
      <c r="D254" s="24"/>
      <c r="E254" s="27"/>
      <c r="F254" s="24"/>
      <c r="G254" s="27"/>
      <c r="H254" s="24"/>
      <c r="I254" s="27"/>
      <c r="J254" s="24"/>
      <c r="K254" s="27"/>
      <c r="L254" s="24"/>
      <c r="M254" s="27"/>
      <c r="N254" s="24"/>
      <c r="O254" s="27"/>
      <c r="P254" s="24"/>
      <c r="Q254" s="27"/>
      <c r="R254" s="24"/>
      <c r="S254" s="27"/>
      <c r="T254" s="24"/>
      <c r="U254" s="27"/>
      <c r="V254" s="24"/>
      <c r="W254" s="27"/>
      <c r="X254" s="24"/>
      <c r="Y254" s="27"/>
      <c r="Z254" s="24"/>
      <c r="AA254" s="27"/>
      <c r="AB254" s="24"/>
      <c r="AC254" s="27"/>
      <c r="AD254" s="24"/>
      <c r="AE254" s="27"/>
    </row>
    <row r="255" spans="1:31" s="2" customFormat="1">
      <c r="A255"/>
      <c r="B255"/>
      <c r="C255" s="1"/>
      <c r="D255" s="24"/>
      <c r="E255" s="27"/>
      <c r="F255" s="24"/>
      <c r="G255" s="27"/>
      <c r="H255" s="24"/>
      <c r="I255" s="27"/>
      <c r="J255" s="24"/>
      <c r="K255" s="27"/>
      <c r="L255" s="24"/>
      <c r="M255" s="27"/>
      <c r="N255" s="24"/>
      <c r="O255" s="27"/>
      <c r="P255" s="24"/>
      <c r="Q255" s="27"/>
      <c r="R255" s="24"/>
      <c r="S255" s="27"/>
      <c r="T255" s="24"/>
      <c r="U255" s="27"/>
      <c r="V255" s="24"/>
      <c r="W255" s="27"/>
      <c r="X255" s="24"/>
      <c r="Y255" s="27"/>
      <c r="Z255" s="24"/>
      <c r="AA255" s="27"/>
      <c r="AB255" s="24"/>
      <c r="AC255" s="27"/>
      <c r="AD255" s="24"/>
      <c r="AE255" s="27"/>
    </row>
    <row r="256" spans="1:31" s="2" customFormat="1">
      <c r="A256"/>
      <c r="B256"/>
      <c r="C256" s="1"/>
      <c r="D256" s="24"/>
      <c r="E256" s="27"/>
      <c r="F256" s="24"/>
      <c r="G256" s="27"/>
      <c r="H256" s="24"/>
      <c r="I256" s="27"/>
      <c r="J256" s="24"/>
      <c r="K256" s="27"/>
      <c r="L256" s="24"/>
      <c r="M256" s="27"/>
      <c r="N256" s="24"/>
      <c r="O256" s="27"/>
      <c r="P256" s="24"/>
      <c r="Q256" s="27"/>
      <c r="R256" s="24"/>
      <c r="S256" s="27"/>
      <c r="T256" s="24"/>
      <c r="U256" s="27"/>
      <c r="V256" s="24"/>
      <c r="W256" s="27"/>
      <c r="X256" s="24"/>
      <c r="Y256" s="27"/>
      <c r="Z256" s="24"/>
      <c r="AA256" s="27"/>
      <c r="AB256" s="24"/>
      <c r="AC256" s="27"/>
      <c r="AD256" s="24"/>
      <c r="AE256" s="27"/>
    </row>
    <row r="257" spans="1:31" s="2" customFormat="1">
      <c r="A257"/>
      <c r="B257"/>
      <c r="C257" s="1"/>
      <c r="D257" s="24"/>
      <c r="E257" s="27"/>
      <c r="F257" s="24"/>
      <c r="G257" s="27"/>
      <c r="H257" s="24"/>
      <c r="I257" s="27"/>
      <c r="J257" s="24"/>
      <c r="K257" s="27"/>
      <c r="L257" s="24"/>
      <c r="M257" s="27"/>
      <c r="N257" s="24"/>
      <c r="O257" s="27"/>
      <c r="P257" s="24"/>
      <c r="Q257" s="27"/>
      <c r="R257" s="24"/>
      <c r="S257" s="27"/>
      <c r="T257" s="24"/>
      <c r="U257" s="27"/>
      <c r="V257" s="24"/>
      <c r="W257" s="27"/>
      <c r="X257" s="24"/>
      <c r="Y257" s="27"/>
      <c r="Z257" s="24"/>
      <c r="AA257" s="27"/>
      <c r="AB257" s="24"/>
      <c r="AC257" s="27"/>
      <c r="AD257" s="24"/>
      <c r="AE257" s="27"/>
    </row>
    <row r="258" spans="1:31" s="2" customFormat="1">
      <c r="A258"/>
      <c r="B258"/>
      <c r="C258" s="1"/>
      <c r="D258" s="24"/>
      <c r="E258" s="27"/>
      <c r="F258" s="24"/>
      <c r="G258" s="27"/>
      <c r="H258" s="24"/>
      <c r="I258" s="27"/>
      <c r="J258" s="24"/>
      <c r="K258" s="27"/>
      <c r="L258" s="24"/>
      <c r="M258" s="27"/>
      <c r="N258" s="24"/>
      <c r="O258" s="27"/>
      <c r="P258" s="24"/>
      <c r="Q258" s="27"/>
      <c r="R258" s="24"/>
      <c r="S258" s="27"/>
      <c r="T258" s="24"/>
      <c r="U258" s="27"/>
      <c r="V258" s="24"/>
      <c r="W258" s="27"/>
      <c r="X258" s="24"/>
      <c r="Y258" s="27"/>
      <c r="Z258" s="24"/>
      <c r="AA258" s="27"/>
      <c r="AB258" s="24"/>
      <c r="AC258" s="27"/>
      <c r="AD258" s="24"/>
      <c r="AE258" s="27"/>
    </row>
    <row r="259" spans="1:31" s="2" customFormat="1">
      <c r="A259"/>
      <c r="B259"/>
      <c r="C259" s="1"/>
      <c r="D259" s="24"/>
      <c r="E259" s="27"/>
      <c r="F259" s="24"/>
      <c r="G259" s="27"/>
      <c r="H259" s="24"/>
      <c r="I259" s="27"/>
      <c r="J259" s="24"/>
      <c r="K259" s="27"/>
      <c r="L259" s="24"/>
      <c r="M259" s="27"/>
      <c r="N259" s="24"/>
      <c r="O259" s="27"/>
      <c r="P259" s="24"/>
      <c r="Q259" s="27"/>
      <c r="R259" s="24"/>
      <c r="S259" s="27"/>
      <c r="T259" s="24"/>
      <c r="U259" s="27"/>
      <c r="V259" s="24"/>
      <c r="W259" s="27"/>
      <c r="X259" s="24"/>
      <c r="Y259" s="27"/>
      <c r="Z259" s="24"/>
      <c r="AA259" s="27"/>
      <c r="AB259" s="24"/>
      <c r="AC259" s="27"/>
      <c r="AD259" s="24"/>
      <c r="AE259" s="27"/>
    </row>
    <row r="260" spans="1:31" s="2" customFormat="1">
      <c r="A260"/>
      <c r="B260"/>
      <c r="C260" s="1"/>
      <c r="D260" s="24"/>
      <c r="E260" s="27"/>
      <c r="F260" s="24"/>
      <c r="G260" s="27"/>
      <c r="H260" s="24"/>
      <c r="I260" s="27"/>
      <c r="J260" s="24"/>
      <c r="K260" s="27"/>
      <c r="L260" s="24"/>
      <c r="M260" s="27"/>
      <c r="N260" s="24"/>
      <c r="O260" s="27"/>
      <c r="P260" s="24"/>
      <c r="Q260" s="27"/>
      <c r="R260" s="24"/>
      <c r="S260" s="27"/>
      <c r="T260" s="24"/>
      <c r="U260" s="27"/>
      <c r="V260" s="24"/>
      <c r="W260" s="27"/>
      <c r="X260" s="24"/>
      <c r="Y260" s="27"/>
      <c r="Z260" s="24"/>
      <c r="AA260" s="27"/>
      <c r="AB260" s="24"/>
      <c r="AC260" s="27"/>
      <c r="AD260" s="24"/>
      <c r="AE260" s="27"/>
    </row>
    <row r="261" spans="1:31" s="2" customFormat="1">
      <c r="A261"/>
      <c r="B261"/>
      <c r="C261" s="1"/>
      <c r="D261" s="24"/>
      <c r="E261" s="27"/>
      <c r="F261" s="24"/>
      <c r="G261" s="27"/>
      <c r="H261" s="24"/>
      <c r="I261" s="27"/>
      <c r="J261" s="24"/>
      <c r="K261" s="27"/>
      <c r="L261" s="24"/>
      <c r="M261" s="27"/>
      <c r="N261" s="24"/>
      <c r="O261" s="27"/>
      <c r="P261" s="24"/>
      <c r="Q261" s="27"/>
      <c r="R261" s="24"/>
      <c r="S261" s="27"/>
      <c r="T261" s="24"/>
      <c r="U261" s="27"/>
      <c r="V261" s="24"/>
      <c r="W261" s="27"/>
      <c r="X261" s="24"/>
      <c r="Y261" s="27"/>
      <c r="Z261" s="24"/>
      <c r="AA261" s="27"/>
      <c r="AB261" s="24"/>
      <c r="AC261" s="27"/>
      <c r="AD261" s="24"/>
      <c r="AE261" s="27"/>
    </row>
    <row r="262" spans="1:31" s="2" customFormat="1">
      <c r="A262"/>
      <c r="B262"/>
      <c r="C262" s="1"/>
      <c r="D262" s="24"/>
      <c r="E262" s="27"/>
      <c r="F262" s="24"/>
      <c r="G262" s="27"/>
      <c r="H262" s="24"/>
      <c r="I262" s="27"/>
      <c r="J262" s="24"/>
      <c r="K262" s="27"/>
      <c r="L262" s="24"/>
      <c r="M262" s="27"/>
      <c r="N262" s="24"/>
      <c r="O262" s="27"/>
      <c r="P262" s="24"/>
      <c r="Q262" s="27"/>
      <c r="R262" s="24"/>
      <c r="S262" s="27"/>
      <c r="T262" s="24"/>
      <c r="U262" s="27"/>
      <c r="V262" s="24"/>
      <c r="W262" s="27"/>
      <c r="X262" s="24"/>
      <c r="Y262" s="27"/>
      <c r="Z262" s="24"/>
      <c r="AA262" s="27"/>
      <c r="AB262" s="24"/>
      <c r="AC262" s="27"/>
      <c r="AD262" s="24"/>
      <c r="AE262" s="27"/>
    </row>
    <row r="263" spans="1:31" s="2" customFormat="1">
      <c r="A263"/>
      <c r="B263"/>
      <c r="C263" s="1"/>
      <c r="D263" s="24"/>
      <c r="E263" s="27"/>
      <c r="F263" s="24"/>
      <c r="G263" s="27"/>
      <c r="H263" s="24"/>
      <c r="I263" s="27"/>
      <c r="J263" s="24"/>
      <c r="K263" s="27"/>
      <c r="L263" s="24"/>
      <c r="M263" s="27"/>
      <c r="N263" s="24"/>
      <c r="O263" s="27"/>
      <c r="P263" s="24"/>
      <c r="Q263" s="27"/>
      <c r="R263" s="24"/>
      <c r="S263" s="27"/>
      <c r="T263" s="24"/>
      <c r="U263" s="27"/>
      <c r="V263" s="24"/>
      <c r="W263" s="27"/>
      <c r="X263" s="24"/>
      <c r="Y263" s="27"/>
      <c r="Z263" s="24"/>
      <c r="AA263" s="27"/>
      <c r="AB263" s="24"/>
      <c r="AC263" s="27"/>
      <c r="AD263" s="24"/>
      <c r="AE263" s="27"/>
    </row>
    <row r="264" spans="1:31" s="2" customFormat="1">
      <c r="A264"/>
      <c r="B264"/>
      <c r="C264" s="1"/>
      <c r="D264" s="24"/>
      <c r="E264" s="27"/>
      <c r="F264" s="24"/>
      <c r="G264" s="27"/>
      <c r="H264" s="24"/>
      <c r="I264" s="27"/>
      <c r="J264" s="24"/>
      <c r="K264" s="27"/>
      <c r="L264" s="24"/>
      <c r="M264" s="27"/>
      <c r="N264" s="24"/>
      <c r="O264" s="27"/>
      <c r="P264" s="24"/>
      <c r="Q264" s="27"/>
      <c r="R264" s="24"/>
      <c r="S264" s="27"/>
      <c r="T264" s="24"/>
      <c r="U264" s="27"/>
      <c r="V264" s="24"/>
      <c r="W264" s="27"/>
      <c r="X264" s="24"/>
      <c r="Y264" s="27"/>
      <c r="Z264" s="24"/>
      <c r="AA264" s="27"/>
      <c r="AB264" s="24"/>
      <c r="AC264" s="27"/>
      <c r="AD264" s="24"/>
      <c r="AE264" s="27"/>
    </row>
    <row r="265" spans="1:31" s="2" customFormat="1">
      <c r="A265"/>
      <c r="B265"/>
      <c r="C265" s="1"/>
      <c r="D265" s="24"/>
      <c r="E265" s="27"/>
      <c r="F265" s="24"/>
      <c r="G265" s="27"/>
      <c r="H265" s="24"/>
      <c r="I265" s="27"/>
      <c r="J265" s="24"/>
      <c r="K265" s="27"/>
      <c r="L265" s="24"/>
      <c r="M265" s="27"/>
      <c r="N265" s="24"/>
      <c r="O265" s="27"/>
      <c r="P265" s="24"/>
      <c r="Q265" s="27"/>
      <c r="R265" s="24"/>
      <c r="S265" s="27"/>
      <c r="T265" s="24"/>
      <c r="U265" s="27"/>
      <c r="V265" s="24"/>
      <c r="W265" s="27"/>
      <c r="X265" s="24"/>
      <c r="Y265" s="27"/>
      <c r="Z265" s="24"/>
      <c r="AA265" s="27"/>
      <c r="AB265" s="24"/>
      <c r="AC265" s="27"/>
      <c r="AD265" s="24"/>
      <c r="AE265" s="27"/>
    </row>
    <row r="266" spans="1:31" s="2" customFormat="1">
      <c r="A266"/>
      <c r="B266"/>
      <c r="C266" s="1"/>
      <c r="D266" s="24"/>
      <c r="E266" s="27"/>
      <c r="F266" s="24"/>
      <c r="G266" s="27"/>
      <c r="H266" s="24"/>
      <c r="I266" s="27"/>
      <c r="J266" s="24"/>
      <c r="K266" s="27"/>
      <c r="L266" s="24"/>
      <c r="M266" s="27"/>
      <c r="N266" s="24"/>
      <c r="O266" s="27"/>
      <c r="P266" s="24"/>
      <c r="Q266" s="27"/>
      <c r="R266" s="24"/>
      <c r="S266" s="27"/>
      <c r="T266" s="24"/>
      <c r="U266" s="27"/>
      <c r="V266" s="24"/>
      <c r="W266" s="27"/>
      <c r="X266" s="24"/>
      <c r="Y266" s="27"/>
      <c r="Z266" s="24"/>
      <c r="AA266" s="27"/>
      <c r="AB266" s="24"/>
      <c r="AC266" s="27"/>
      <c r="AD266" s="24"/>
      <c r="AE266" s="27"/>
    </row>
    <row r="267" spans="1:31" s="2" customFormat="1">
      <c r="A267"/>
      <c r="B267"/>
      <c r="C267" s="1"/>
      <c r="D267" s="24"/>
      <c r="E267" s="27"/>
      <c r="F267" s="24"/>
      <c r="G267" s="27"/>
      <c r="H267" s="24"/>
      <c r="I267" s="27"/>
      <c r="J267" s="24"/>
      <c r="K267" s="27"/>
      <c r="L267" s="24"/>
      <c r="M267" s="27"/>
      <c r="N267" s="24"/>
      <c r="O267" s="27"/>
      <c r="P267" s="24"/>
      <c r="Q267" s="27"/>
      <c r="R267" s="24"/>
      <c r="S267" s="27"/>
      <c r="T267" s="24"/>
      <c r="U267" s="27"/>
      <c r="V267" s="24"/>
      <c r="W267" s="27"/>
      <c r="X267" s="24"/>
      <c r="Y267" s="27"/>
      <c r="Z267" s="24"/>
      <c r="AA267" s="27"/>
      <c r="AB267" s="24"/>
      <c r="AC267" s="27"/>
      <c r="AD267" s="24"/>
      <c r="AE267" s="27"/>
    </row>
    <row r="268" spans="1:31" s="2" customFormat="1">
      <c r="A268"/>
      <c r="B268"/>
      <c r="C268" s="1"/>
      <c r="D268" s="24"/>
      <c r="E268" s="27"/>
      <c r="F268" s="24"/>
      <c r="G268" s="27"/>
      <c r="H268" s="24"/>
      <c r="I268" s="27"/>
      <c r="J268" s="24"/>
      <c r="K268" s="27"/>
      <c r="L268" s="24"/>
      <c r="M268" s="27"/>
      <c r="N268" s="24"/>
      <c r="O268" s="27"/>
      <c r="P268" s="24"/>
      <c r="Q268" s="27"/>
      <c r="R268" s="24"/>
      <c r="S268" s="27"/>
      <c r="T268" s="24"/>
      <c r="U268" s="27"/>
      <c r="V268" s="24"/>
      <c r="W268" s="27"/>
      <c r="X268" s="24"/>
      <c r="Y268" s="27"/>
      <c r="Z268" s="24"/>
      <c r="AA268" s="27"/>
      <c r="AB268" s="24"/>
      <c r="AC268" s="27"/>
      <c r="AD268" s="24"/>
      <c r="AE268" s="27"/>
    </row>
    <row r="269" spans="1:31" s="2" customFormat="1">
      <c r="A269"/>
      <c r="B269"/>
      <c r="C269" s="1"/>
      <c r="D269" s="24"/>
      <c r="E269" s="27"/>
      <c r="F269" s="24"/>
      <c r="G269" s="27"/>
      <c r="H269" s="24"/>
      <c r="I269" s="27"/>
      <c r="J269" s="24"/>
      <c r="K269" s="27"/>
      <c r="L269" s="24"/>
      <c r="M269" s="27"/>
      <c r="N269" s="24"/>
      <c r="O269" s="27"/>
      <c r="P269" s="24"/>
      <c r="Q269" s="27"/>
      <c r="R269" s="24"/>
      <c r="S269" s="27"/>
      <c r="T269" s="24"/>
      <c r="U269" s="27"/>
      <c r="V269" s="24"/>
      <c r="W269" s="27"/>
      <c r="X269" s="24"/>
      <c r="Y269" s="27"/>
      <c r="Z269" s="24"/>
      <c r="AA269" s="27"/>
      <c r="AB269" s="24"/>
      <c r="AC269" s="27"/>
      <c r="AD269" s="24"/>
      <c r="AE269" s="27"/>
    </row>
    <row r="270" spans="1:31" s="2" customFormat="1">
      <c r="A270"/>
      <c r="B270"/>
      <c r="C270" s="1"/>
      <c r="D270" s="24"/>
      <c r="E270" s="27"/>
      <c r="F270" s="24"/>
      <c r="G270" s="27"/>
      <c r="H270" s="24"/>
      <c r="I270" s="27"/>
      <c r="J270" s="24"/>
      <c r="K270" s="27"/>
      <c r="L270" s="24"/>
      <c r="M270" s="27"/>
      <c r="N270" s="24"/>
      <c r="O270" s="27"/>
      <c r="P270" s="24"/>
      <c r="Q270" s="27"/>
      <c r="R270" s="24"/>
      <c r="S270" s="27"/>
      <c r="T270" s="24"/>
      <c r="U270" s="27"/>
      <c r="V270" s="24"/>
      <c r="W270" s="27"/>
      <c r="X270" s="24"/>
      <c r="Y270" s="27"/>
      <c r="Z270" s="24"/>
      <c r="AA270" s="27"/>
      <c r="AB270" s="24"/>
      <c r="AC270" s="27"/>
      <c r="AD270" s="24"/>
      <c r="AE270" s="27"/>
    </row>
    <row r="271" spans="1:31" s="2" customFormat="1">
      <c r="A271"/>
      <c r="B271"/>
      <c r="C271" s="1"/>
      <c r="D271" s="24"/>
      <c r="E271" s="27"/>
      <c r="F271" s="24"/>
      <c r="G271" s="27"/>
      <c r="H271" s="24"/>
      <c r="I271" s="27"/>
      <c r="J271" s="24"/>
      <c r="K271" s="27"/>
      <c r="L271" s="24"/>
      <c r="M271" s="27"/>
      <c r="N271" s="24"/>
      <c r="O271" s="27"/>
      <c r="P271" s="24"/>
      <c r="Q271" s="27"/>
      <c r="R271" s="24"/>
      <c r="S271" s="27"/>
      <c r="T271" s="24"/>
      <c r="U271" s="27"/>
      <c r="V271" s="24"/>
      <c r="W271" s="27"/>
      <c r="X271" s="24"/>
      <c r="Y271" s="27"/>
      <c r="Z271" s="24"/>
      <c r="AA271" s="27"/>
      <c r="AB271" s="24"/>
      <c r="AC271" s="27"/>
      <c r="AD271" s="24"/>
      <c r="AE271" s="27"/>
    </row>
    <row r="272" spans="1:31" s="2" customFormat="1">
      <c r="A272"/>
      <c r="B272"/>
      <c r="C272" s="1"/>
      <c r="D272" s="24"/>
      <c r="E272" s="27"/>
      <c r="F272" s="24"/>
      <c r="G272" s="27"/>
      <c r="H272" s="24"/>
      <c r="I272" s="27"/>
      <c r="J272" s="24"/>
      <c r="K272" s="27"/>
      <c r="L272" s="24"/>
      <c r="M272" s="27"/>
      <c r="N272" s="24"/>
      <c r="O272" s="27"/>
      <c r="P272" s="24"/>
      <c r="Q272" s="27"/>
      <c r="R272" s="24"/>
      <c r="S272" s="27"/>
      <c r="T272" s="24"/>
      <c r="U272" s="27"/>
      <c r="V272" s="24"/>
      <c r="W272" s="27"/>
      <c r="X272" s="24"/>
      <c r="Y272" s="27"/>
      <c r="Z272" s="24"/>
      <c r="AA272" s="27"/>
      <c r="AB272" s="24"/>
      <c r="AC272" s="27"/>
      <c r="AD272" s="24"/>
      <c r="AE272" s="27"/>
    </row>
    <row r="273" spans="1:31" s="2" customFormat="1">
      <c r="A273"/>
      <c r="B273"/>
      <c r="C273" s="1"/>
      <c r="D273" s="24"/>
      <c r="E273" s="27"/>
      <c r="F273" s="24"/>
      <c r="G273" s="27"/>
      <c r="H273" s="24"/>
      <c r="I273" s="27"/>
      <c r="J273" s="24"/>
      <c r="K273" s="27"/>
      <c r="L273" s="24"/>
      <c r="M273" s="27"/>
      <c r="N273" s="24"/>
      <c r="O273" s="27"/>
      <c r="P273" s="24"/>
      <c r="Q273" s="27"/>
      <c r="R273" s="24"/>
      <c r="S273" s="27"/>
      <c r="T273" s="24"/>
      <c r="U273" s="27"/>
      <c r="V273" s="24"/>
      <c r="W273" s="27"/>
      <c r="X273" s="24"/>
      <c r="Y273" s="27"/>
      <c r="Z273" s="24"/>
      <c r="AA273" s="27"/>
      <c r="AB273" s="24"/>
      <c r="AC273" s="27"/>
      <c r="AD273" s="24"/>
      <c r="AE273" s="27"/>
    </row>
    <row r="274" spans="1:31" s="2" customFormat="1">
      <c r="A274"/>
      <c r="B274"/>
      <c r="C274" s="1"/>
      <c r="D274" s="24"/>
      <c r="E274" s="27"/>
      <c r="F274" s="24"/>
      <c r="G274" s="27"/>
      <c r="H274" s="24"/>
      <c r="I274" s="27"/>
      <c r="J274" s="24"/>
      <c r="K274" s="27"/>
      <c r="L274" s="24"/>
      <c r="M274" s="27"/>
      <c r="N274" s="24"/>
      <c r="O274" s="27"/>
      <c r="P274" s="24"/>
      <c r="Q274" s="27"/>
      <c r="R274" s="24"/>
      <c r="S274" s="27"/>
      <c r="T274" s="24"/>
      <c r="U274" s="27"/>
      <c r="V274" s="24"/>
      <c r="W274" s="27"/>
      <c r="X274" s="24"/>
      <c r="Y274" s="27"/>
      <c r="Z274" s="24"/>
      <c r="AA274" s="27"/>
      <c r="AB274" s="24"/>
      <c r="AC274" s="27"/>
      <c r="AD274" s="24"/>
      <c r="AE274" s="27"/>
    </row>
    <row r="275" spans="1:31" s="2" customFormat="1">
      <c r="A275"/>
      <c r="B275"/>
      <c r="C275" s="1"/>
      <c r="D275" s="24"/>
      <c r="E275" s="27"/>
      <c r="F275" s="24"/>
      <c r="G275" s="27"/>
      <c r="H275" s="24"/>
      <c r="I275" s="27"/>
      <c r="J275" s="24"/>
      <c r="K275" s="27"/>
      <c r="L275" s="24"/>
      <c r="M275" s="27"/>
      <c r="N275" s="24"/>
      <c r="O275" s="27"/>
      <c r="P275" s="24"/>
      <c r="Q275" s="27"/>
      <c r="R275" s="24"/>
      <c r="S275" s="27"/>
      <c r="T275" s="24"/>
      <c r="U275" s="27"/>
      <c r="V275" s="24"/>
      <c r="W275" s="27"/>
      <c r="X275" s="24"/>
      <c r="Y275" s="27"/>
      <c r="Z275" s="24"/>
      <c r="AA275" s="27"/>
      <c r="AB275" s="24"/>
      <c r="AC275" s="27"/>
      <c r="AD275" s="24"/>
      <c r="AE275" s="27"/>
    </row>
    <row r="276" spans="1:31" s="2" customFormat="1">
      <c r="A276"/>
      <c r="B276"/>
      <c r="C276" s="1"/>
      <c r="D276" s="24"/>
      <c r="E276" s="27"/>
      <c r="F276" s="24"/>
      <c r="G276" s="27"/>
      <c r="H276" s="24"/>
      <c r="I276" s="27"/>
      <c r="J276" s="24"/>
      <c r="K276" s="27"/>
      <c r="L276" s="24"/>
      <c r="M276" s="27"/>
      <c r="N276" s="24"/>
      <c r="O276" s="27"/>
      <c r="P276" s="24"/>
      <c r="Q276" s="27"/>
      <c r="R276" s="24"/>
      <c r="S276" s="27"/>
      <c r="T276" s="24"/>
      <c r="U276" s="27"/>
      <c r="V276" s="24"/>
      <c r="W276" s="27"/>
      <c r="X276" s="24"/>
      <c r="Y276" s="27"/>
      <c r="Z276" s="24"/>
      <c r="AA276" s="27"/>
      <c r="AB276" s="24"/>
      <c r="AC276" s="27"/>
      <c r="AD276" s="24"/>
      <c r="AE276" s="27"/>
    </row>
    <row r="277" spans="1:31" s="2" customFormat="1">
      <c r="A277"/>
      <c r="B277"/>
      <c r="C277" s="1"/>
      <c r="D277" s="24"/>
      <c r="E277" s="27"/>
      <c r="F277" s="24"/>
      <c r="G277" s="27"/>
      <c r="H277" s="24"/>
      <c r="I277" s="27"/>
      <c r="J277" s="24"/>
      <c r="K277" s="27"/>
      <c r="L277" s="24"/>
      <c r="M277" s="27"/>
      <c r="N277" s="24"/>
      <c r="O277" s="27"/>
      <c r="P277" s="24"/>
      <c r="Q277" s="27"/>
      <c r="R277" s="24"/>
      <c r="S277" s="27"/>
      <c r="T277" s="24"/>
      <c r="U277" s="27"/>
      <c r="V277" s="24"/>
      <c r="W277" s="27"/>
      <c r="X277" s="24"/>
      <c r="Y277" s="27"/>
      <c r="Z277" s="24"/>
      <c r="AA277" s="27"/>
      <c r="AB277" s="24"/>
      <c r="AC277" s="27"/>
      <c r="AD277" s="24"/>
      <c r="AE277" s="27"/>
    </row>
    <row r="278" spans="1:31" s="2" customFormat="1">
      <c r="A278"/>
      <c r="B278"/>
      <c r="C278" s="1"/>
      <c r="D278" s="24"/>
      <c r="E278" s="27"/>
      <c r="F278" s="24"/>
      <c r="G278" s="27"/>
      <c r="H278" s="24"/>
      <c r="I278" s="27"/>
      <c r="J278" s="24"/>
      <c r="K278" s="27"/>
      <c r="L278" s="24"/>
      <c r="M278" s="27"/>
      <c r="N278" s="24"/>
      <c r="O278" s="27"/>
      <c r="P278" s="24"/>
      <c r="Q278" s="27"/>
      <c r="R278" s="24"/>
      <c r="S278" s="27"/>
      <c r="T278" s="24"/>
      <c r="U278" s="27"/>
      <c r="V278" s="24"/>
      <c r="W278" s="27"/>
      <c r="X278" s="24"/>
      <c r="Y278" s="27"/>
      <c r="Z278" s="24"/>
      <c r="AA278" s="27"/>
      <c r="AB278" s="24"/>
      <c r="AC278" s="27"/>
      <c r="AD278" s="24"/>
      <c r="AE278" s="27"/>
    </row>
    <row r="279" spans="1:31" s="2" customFormat="1">
      <c r="A279"/>
      <c r="B279"/>
      <c r="C279" s="1"/>
      <c r="D279" s="24"/>
      <c r="E279" s="27"/>
      <c r="F279" s="24"/>
      <c r="G279" s="27"/>
      <c r="H279" s="24"/>
      <c r="I279" s="27"/>
      <c r="J279" s="24"/>
      <c r="K279" s="27"/>
      <c r="L279" s="24"/>
      <c r="M279" s="27"/>
      <c r="N279" s="24"/>
      <c r="O279" s="27"/>
      <c r="P279" s="24"/>
      <c r="Q279" s="27"/>
      <c r="R279" s="24"/>
      <c r="S279" s="27"/>
      <c r="T279" s="24"/>
      <c r="U279" s="27"/>
      <c r="V279" s="24"/>
      <c r="W279" s="27"/>
      <c r="X279" s="24"/>
      <c r="Y279" s="27"/>
      <c r="Z279" s="24"/>
      <c r="AA279" s="27"/>
      <c r="AB279" s="24"/>
      <c r="AC279" s="27"/>
      <c r="AD279" s="24"/>
      <c r="AE279" s="27"/>
    </row>
    <row r="280" spans="1:31" s="2" customFormat="1">
      <c r="A280"/>
      <c r="B280"/>
      <c r="C280" s="1"/>
      <c r="D280" s="24"/>
      <c r="E280" s="27"/>
      <c r="F280" s="24"/>
      <c r="G280" s="27"/>
      <c r="H280" s="24"/>
      <c r="I280" s="27"/>
      <c r="J280" s="24"/>
      <c r="K280" s="27"/>
      <c r="L280" s="24"/>
      <c r="M280" s="27"/>
      <c r="N280" s="24"/>
      <c r="O280" s="27"/>
      <c r="P280" s="24"/>
      <c r="Q280" s="27"/>
      <c r="R280" s="24"/>
      <c r="S280" s="27"/>
      <c r="T280" s="24"/>
      <c r="U280" s="27"/>
      <c r="V280" s="24"/>
      <c r="W280" s="27"/>
      <c r="X280" s="24"/>
      <c r="Y280" s="27"/>
      <c r="Z280" s="24"/>
      <c r="AA280" s="27"/>
      <c r="AB280" s="24"/>
      <c r="AC280" s="27"/>
      <c r="AD280" s="24"/>
      <c r="AE280" s="27"/>
    </row>
    <row r="281" spans="1:31" s="2" customFormat="1">
      <c r="A281"/>
      <c r="B281"/>
      <c r="C281" s="1"/>
      <c r="D281" s="24"/>
      <c r="E281" s="27"/>
      <c r="F281" s="24"/>
      <c r="G281" s="27"/>
      <c r="H281" s="24"/>
      <c r="I281" s="27"/>
      <c r="J281" s="24"/>
      <c r="K281" s="27"/>
      <c r="L281" s="24"/>
      <c r="M281" s="27"/>
      <c r="N281" s="24"/>
      <c r="O281" s="27"/>
      <c r="P281" s="24"/>
      <c r="Q281" s="27"/>
      <c r="R281" s="24"/>
      <c r="S281" s="27"/>
      <c r="T281" s="24"/>
      <c r="U281" s="27"/>
      <c r="V281" s="24"/>
      <c r="W281" s="27"/>
      <c r="X281" s="24"/>
      <c r="Y281" s="27"/>
      <c r="Z281" s="24"/>
      <c r="AA281" s="27"/>
      <c r="AB281" s="24"/>
      <c r="AC281" s="27"/>
      <c r="AD281" s="24"/>
      <c r="AE281" s="27"/>
    </row>
    <row r="282" spans="1:31" s="2" customFormat="1">
      <c r="A282"/>
      <c r="B282"/>
      <c r="C282" s="1"/>
      <c r="D282" s="24"/>
      <c r="E282" s="27"/>
      <c r="F282" s="24"/>
      <c r="G282" s="27"/>
      <c r="H282" s="24"/>
      <c r="I282" s="27"/>
      <c r="J282" s="24"/>
      <c r="K282" s="27"/>
      <c r="L282" s="24"/>
      <c r="M282" s="27"/>
      <c r="N282" s="24"/>
      <c r="O282" s="27"/>
      <c r="P282" s="24"/>
      <c r="Q282" s="27"/>
      <c r="R282" s="24"/>
      <c r="S282" s="27"/>
      <c r="T282" s="24"/>
      <c r="U282" s="27"/>
      <c r="V282" s="24"/>
      <c r="W282" s="27"/>
      <c r="X282" s="24"/>
      <c r="Y282" s="27"/>
      <c r="Z282" s="24"/>
      <c r="AA282" s="27"/>
      <c r="AB282" s="24"/>
      <c r="AC282" s="27"/>
      <c r="AD282" s="24"/>
      <c r="AE282" s="27"/>
    </row>
    <row r="283" spans="1:31" s="2" customFormat="1">
      <c r="A283"/>
      <c r="B283"/>
      <c r="C283" s="1"/>
      <c r="D283" s="24"/>
      <c r="E283" s="27"/>
      <c r="F283" s="24"/>
      <c r="G283" s="27"/>
      <c r="H283" s="24"/>
      <c r="I283" s="27"/>
      <c r="J283" s="24"/>
      <c r="K283" s="27"/>
      <c r="L283" s="24"/>
      <c r="M283" s="27"/>
      <c r="N283" s="24"/>
      <c r="O283" s="27"/>
      <c r="P283" s="24"/>
      <c r="Q283" s="27"/>
      <c r="R283" s="24"/>
      <c r="S283" s="27"/>
      <c r="T283" s="24"/>
      <c r="U283" s="27"/>
      <c r="V283" s="24"/>
      <c r="W283" s="27"/>
      <c r="X283" s="24"/>
      <c r="Y283" s="27"/>
      <c r="Z283" s="24"/>
      <c r="AA283" s="27"/>
      <c r="AB283" s="24"/>
      <c r="AC283" s="27"/>
      <c r="AD283" s="24"/>
      <c r="AE283" s="27"/>
    </row>
    <row r="284" spans="1:31" s="2" customFormat="1">
      <c r="A284"/>
      <c r="B284"/>
      <c r="C284" s="1"/>
      <c r="D284" s="24"/>
      <c r="E284" s="27"/>
      <c r="F284" s="24"/>
      <c r="G284" s="27"/>
      <c r="H284" s="24"/>
      <c r="I284" s="27"/>
      <c r="J284" s="24"/>
      <c r="K284" s="27"/>
      <c r="L284" s="24"/>
      <c r="M284" s="27"/>
      <c r="N284" s="24"/>
      <c r="O284" s="27"/>
      <c r="P284" s="24"/>
      <c r="Q284" s="27"/>
      <c r="R284" s="24"/>
      <c r="S284" s="27"/>
      <c r="T284" s="24"/>
      <c r="U284" s="27"/>
      <c r="V284" s="24"/>
      <c r="W284" s="27"/>
      <c r="X284" s="24"/>
      <c r="Y284" s="27"/>
      <c r="Z284" s="24"/>
      <c r="AA284" s="27"/>
      <c r="AB284" s="24"/>
      <c r="AC284" s="27"/>
      <c r="AD284" s="24"/>
      <c r="AE284" s="27"/>
    </row>
    <row r="285" spans="1:31" s="2" customFormat="1">
      <c r="A285"/>
      <c r="B285"/>
      <c r="C285" s="1"/>
      <c r="D285" s="24"/>
      <c r="E285" s="27"/>
      <c r="F285" s="24"/>
      <c r="G285" s="27"/>
      <c r="H285" s="24"/>
      <c r="I285" s="27"/>
      <c r="J285" s="24"/>
      <c r="K285" s="27"/>
      <c r="L285" s="24"/>
      <c r="M285" s="27"/>
      <c r="N285" s="24"/>
      <c r="O285" s="27"/>
      <c r="P285" s="24"/>
      <c r="Q285" s="27"/>
      <c r="R285" s="24"/>
      <c r="S285" s="27"/>
      <c r="T285" s="24"/>
      <c r="U285" s="27"/>
      <c r="V285" s="24"/>
      <c r="W285" s="27"/>
      <c r="X285" s="24"/>
      <c r="Y285" s="27"/>
      <c r="Z285" s="24"/>
      <c r="AA285" s="27"/>
      <c r="AB285" s="24"/>
      <c r="AC285" s="27"/>
      <c r="AD285" s="24"/>
      <c r="AE285" s="27"/>
    </row>
    <row r="286" spans="1:31" s="2" customFormat="1">
      <c r="A286"/>
      <c r="B286"/>
      <c r="C286" s="1"/>
      <c r="D286" s="24"/>
      <c r="E286" s="27"/>
      <c r="F286" s="24"/>
      <c r="G286" s="27"/>
      <c r="H286" s="24"/>
      <c r="I286" s="27"/>
      <c r="J286" s="24"/>
      <c r="K286" s="27"/>
      <c r="L286" s="24"/>
      <c r="M286" s="27"/>
      <c r="N286" s="24"/>
      <c r="O286" s="27"/>
      <c r="P286" s="24"/>
      <c r="Q286" s="27"/>
      <c r="R286" s="24"/>
      <c r="S286" s="27"/>
      <c r="T286" s="24"/>
      <c r="U286" s="27"/>
      <c r="V286" s="24"/>
      <c r="W286" s="27"/>
      <c r="X286" s="24"/>
      <c r="Y286" s="27"/>
      <c r="Z286" s="24"/>
      <c r="AA286" s="27"/>
      <c r="AB286" s="24"/>
      <c r="AC286" s="27"/>
      <c r="AD286" s="24"/>
      <c r="AE286" s="27"/>
    </row>
    <row r="287" spans="1:31" s="2" customFormat="1">
      <c r="A287"/>
      <c r="B287"/>
      <c r="C287" s="1"/>
      <c r="D287" s="24"/>
      <c r="E287" s="27"/>
      <c r="F287" s="24"/>
      <c r="G287" s="27"/>
      <c r="H287" s="24"/>
      <c r="I287" s="27"/>
      <c r="J287" s="24"/>
      <c r="K287" s="27"/>
      <c r="L287" s="24"/>
      <c r="M287" s="27"/>
      <c r="N287" s="24"/>
      <c r="O287" s="27"/>
      <c r="P287" s="24"/>
      <c r="Q287" s="27"/>
      <c r="R287" s="24"/>
      <c r="S287" s="27"/>
      <c r="T287" s="24"/>
      <c r="U287" s="27"/>
      <c r="V287" s="24"/>
      <c r="W287" s="27"/>
      <c r="X287" s="24"/>
      <c r="Y287" s="27"/>
      <c r="Z287" s="24"/>
      <c r="AA287" s="27"/>
      <c r="AB287" s="24"/>
      <c r="AC287" s="27"/>
      <c r="AD287" s="24"/>
      <c r="AE287" s="27"/>
    </row>
    <row r="288" spans="1:31" s="2" customFormat="1">
      <c r="A288"/>
      <c r="B288"/>
      <c r="C288" s="1"/>
      <c r="D288" s="24"/>
      <c r="E288" s="27"/>
      <c r="F288" s="24"/>
      <c r="G288" s="27"/>
      <c r="H288" s="24"/>
      <c r="I288" s="27"/>
      <c r="J288" s="24"/>
      <c r="K288" s="27"/>
      <c r="L288" s="24"/>
      <c r="M288" s="27"/>
      <c r="N288" s="24"/>
      <c r="O288" s="27"/>
      <c r="P288" s="24"/>
      <c r="Q288" s="27"/>
      <c r="R288" s="24"/>
      <c r="S288" s="27"/>
      <c r="T288" s="24"/>
      <c r="U288" s="27"/>
      <c r="V288" s="24"/>
      <c r="W288" s="27"/>
      <c r="X288" s="24"/>
      <c r="Y288" s="27"/>
      <c r="Z288" s="24"/>
      <c r="AA288" s="27"/>
      <c r="AB288" s="24"/>
      <c r="AC288" s="27"/>
      <c r="AD288" s="24"/>
      <c r="AE288" s="27"/>
    </row>
    <row r="289" spans="1:31" s="2" customFormat="1">
      <c r="A289"/>
      <c r="B289"/>
      <c r="C289" s="1"/>
      <c r="D289" s="24"/>
      <c r="E289" s="27"/>
      <c r="F289" s="24"/>
      <c r="G289" s="27"/>
      <c r="H289" s="24"/>
      <c r="I289" s="27"/>
      <c r="J289" s="24"/>
      <c r="K289" s="27"/>
      <c r="L289" s="24"/>
      <c r="M289" s="27"/>
      <c r="N289" s="24"/>
      <c r="O289" s="27"/>
      <c r="P289" s="24"/>
      <c r="Q289" s="27"/>
      <c r="R289" s="24"/>
      <c r="S289" s="27"/>
      <c r="T289" s="24"/>
      <c r="U289" s="27"/>
      <c r="V289" s="24"/>
      <c r="W289" s="27"/>
      <c r="X289" s="24"/>
      <c r="Y289" s="27"/>
      <c r="Z289" s="24"/>
      <c r="AA289" s="27"/>
      <c r="AB289" s="24"/>
      <c r="AC289" s="27"/>
      <c r="AD289" s="24"/>
      <c r="AE289" s="27"/>
    </row>
    <row r="290" spans="1:31" s="2" customFormat="1">
      <c r="A290"/>
      <c r="B290"/>
      <c r="C290" s="1"/>
      <c r="D290" s="24"/>
      <c r="E290" s="27"/>
      <c r="F290" s="24"/>
      <c r="G290" s="27"/>
      <c r="H290" s="24"/>
      <c r="I290" s="27"/>
      <c r="J290" s="24"/>
      <c r="K290" s="27"/>
      <c r="L290" s="24"/>
      <c r="M290" s="27"/>
      <c r="N290" s="24"/>
      <c r="O290" s="27"/>
      <c r="P290" s="24"/>
      <c r="Q290" s="27"/>
      <c r="R290" s="24"/>
      <c r="S290" s="27"/>
      <c r="T290" s="24"/>
      <c r="U290" s="27"/>
      <c r="V290" s="24"/>
      <c r="W290" s="27"/>
      <c r="X290" s="24"/>
      <c r="Y290" s="27"/>
      <c r="Z290" s="24"/>
      <c r="AA290" s="27"/>
      <c r="AB290" s="24"/>
      <c r="AC290" s="27"/>
      <c r="AD290" s="24"/>
      <c r="AE290" s="27"/>
    </row>
    <row r="291" spans="1:31" s="2" customFormat="1">
      <c r="A291"/>
      <c r="B291"/>
      <c r="C291" s="1"/>
      <c r="D291" s="24"/>
      <c r="E291" s="27"/>
      <c r="F291" s="24"/>
      <c r="G291" s="27"/>
      <c r="H291" s="24"/>
      <c r="I291" s="27"/>
      <c r="J291" s="24"/>
      <c r="K291" s="27"/>
      <c r="L291" s="24"/>
      <c r="M291" s="27"/>
      <c r="N291" s="24"/>
      <c r="O291" s="27"/>
      <c r="P291" s="24"/>
      <c r="Q291" s="27"/>
      <c r="R291" s="24"/>
      <c r="S291" s="27"/>
      <c r="T291" s="24"/>
      <c r="U291" s="27"/>
      <c r="V291" s="24"/>
      <c r="W291" s="27"/>
      <c r="X291" s="24"/>
      <c r="Y291" s="27"/>
      <c r="Z291" s="24"/>
      <c r="AA291" s="27"/>
      <c r="AB291" s="24"/>
      <c r="AC291" s="27"/>
      <c r="AD291" s="24"/>
      <c r="AE291" s="27"/>
    </row>
    <row r="292" spans="1:31" s="2" customFormat="1">
      <c r="A292"/>
      <c r="B292"/>
      <c r="C292" s="1"/>
      <c r="D292" s="24"/>
      <c r="E292" s="27"/>
      <c r="F292" s="24"/>
      <c r="G292" s="27"/>
      <c r="H292" s="24"/>
      <c r="I292" s="27"/>
      <c r="J292" s="24"/>
      <c r="K292" s="27"/>
      <c r="L292" s="24"/>
      <c r="M292" s="27"/>
      <c r="N292" s="24"/>
      <c r="O292" s="27"/>
      <c r="P292" s="24"/>
      <c r="Q292" s="27"/>
      <c r="R292" s="24"/>
      <c r="S292" s="27"/>
      <c r="T292" s="24"/>
      <c r="U292" s="27"/>
      <c r="V292" s="24"/>
      <c r="W292" s="27"/>
      <c r="X292" s="24"/>
      <c r="Y292" s="27"/>
      <c r="Z292" s="24"/>
      <c r="AA292" s="27"/>
      <c r="AB292" s="24"/>
      <c r="AC292" s="27"/>
      <c r="AD292" s="24"/>
      <c r="AE292" s="27"/>
    </row>
    <row r="293" spans="1:31" s="2" customFormat="1">
      <c r="A293"/>
      <c r="B293"/>
      <c r="C293" s="1"/>
      <c r="D293" s="24"/>
      <c r="E293" s="27"/>
      <c r="F293" s="24"/>
      <c r="G293" s="27"/>
      <c r="H293" s="24"/>
      <c r="I293" s="27"/>
      <c r="J293" s="24"/>
      <c r="K293" s="27"/>
      <c r="L293" s="24"/>
      <c r="M293" s="27"/>
      <c r="N293" s="24"/>
      <c r="O293" s="27"/>
      <c r="P293" s="24"/>
      <c r="Q293" s="27"/>
      <c r="R293" s="24"/>
      <c r="S293" s="27"/>
      <c r="T293" s="24"/>
      <c r="U293" s="27"/>
      <c r="V293" s="24"/>
      <c r="W293" s="27"/>
      <c r="X293" s="24"/>
      <c r="Y293" s="27"/>
      <c r="Z293" s="24"/>
      <c r="AA293" s="27"/>
      <c r="AB293" s="24"/>
      <c r="AC293" s="27"/>
      <c r="AD293" s="24"/>
      <c r="AE293" s="27"/>
    </row>
    <row r="294" spans="1:31" s="2" customFormat="1">
      <c r="A294"/>
      <c r="B294"/>
      <c r="C294" s="1"/>
      <c r="D294" s="24"/>
      <c r="E294" s="27"/>
      <c r="F294" s="24"/>
      <c r="G294" s="27"/>
      <c r="H294" s="24"/>
      <c r="I294" s="27"/>
      <c r="J294" s="24"/>
      <c r="K294" s="27"/>
      <c r="L294" s="24"/>
      <c r="M294" s="27"/>
      <c r="N294" s="24"/>
      <c r="O294" s="27"/>
      <c r="P294" s="24"/>
      <c r="Q294" s="27"/>
      <c r="R294" s="24"/>
      <c r="S294" s="27"/>
      <c r="T294" s="24"/>
      <c r="U294" s="27"/>
      <c r="V294" s="24"/>
      <c r="W294" s="27"/>
      <c r="X294" s="24"/>
      <c r="Y294" s="27"/>
      <c r="Z294" s="24"/>
      <c r="AA294" s="27"/>
      <c r="AB294" s="24"/>
      <c r="AC294" s="27"/>
      <c r="AD294" s="24"/>
      <c r="AE294" s="27"/>
    </row>
    <row r="295" spans="1:31" s="2" customFormat="1">
      <c r="A295"/>
      <c r="B295"/>
      <c r="C295" s="1"/>
      <c r="D295" s="24"/>
      <c r="E295" s="27"/>
      <c r="F295" s="24"/>
      <c r="G295" s="27"/>
      <c r="H295" s="24"/>
      <c r="I295" s="27"/>
      <c r="J295" s="24"/>
      <c r="K295" s="27"/>
      <c r="L295" s="24"/>
      <c r="M295" s="27"/>
      <c r="N295" s="24"/>
      <c r="O295" s="27"/>
      <c r="P295" s="24"/>
      <c r="Q295" s="27"/>
      <c r="R295" s="24"/>
      <c r="S295" s="27"/>
      <c r="T295" s="24"/>
      <c r="U295" s="27"/>
      <c r="V295" s="24"/>
      <c r="W295" s="27"/>
      <c r="X295" s="24"/>
      <c r="Y295" s="27"/>
      <c r="Z295" s="24"/>
      <c r="AA295" s="27"/>
      <c r="AB295" s="24"/>
      <c r="AC295" s="27"/>
      <c r="AD295" s="24"/>
      <c r="AE295" s="27"/>
    </row>
    <row r="296" spans="1:31" s="2" customFormat="1">
      <c r="A296"/>
      <c r="B296"/>
      <c r="C296" s="1"/>
      <c r="D296" s="24"/>
      <c r="E296" s="27"/>
      <c r="F296" s="24"/>
      <c r="G296" s="27"/>
      <c r="H296" s="24"/>
      <c r="I296" s="27"/>
      <c r="J296" s="24"/>
      <c r="K296" s="27"/>
      <c r="L296" s="24"/>
      <c r="M296" s="27"/>
      <c r="N296" s="24"/>
      <c r="O296" s="27"/>
      <c r="P296" s="24"/>
      <c r="Q296" s="27"/>
      <c r="R296" s="24"/>
      <c r="S296" s="27"/>
      <c r="T296" s="24"/>
      <c r="U296" s="27"/>
      <c r="V296" s="24"/>
      <c r="W296" s="27"/>
      <c r="X296" s="24"/>
      <c r="Y296" s="27"/>
      <c r="Z296" s="24"/>
      <c r="AA296" s="27"/>
      <c r="AB296" s="24"/>
      <c r="AC296" s="27"/>
      <c r="AD296" s="24"/>
      <c r="AE296" s="27"/>
    </row>
    <row r="297" spans="1:31" s="2" customFormat="1">
      <c r="A297"/>
      <c r="B297"/>
      <c r="C297" s="1"/>
      <c r="D297" s="24"/>
      <c r="E297" s="27"/>
      <c r="F297" s="24"/>
      <c r="G297" s="27"/>
      <c r="H297" s="24"/>
      <c r="I297" s="27"/>
      <c r="J297" s="24"/>
      <c r="K297" s="27"/>
      <c r="L297" s="24"/>
      <c r="M297" s="27"/>
      <c r="N297" s="24"/>
      <c r="O297" s="27"/>
      <c r="P297" s="24"/>
      <c r="Q297" s="27"/>
      <c r="R297" s="24"/>
      <c r="S297" s="27"/>
      <c r="T297" s="24"/>
      <c r="U297" s="27"/>
      <c r="V297" s="24"/>
      <c r="W297" s="27"/>
      <c r="X297" s="24"/>
      <c r="Y297" s="27"/>
      <c r="Z297" s="24"/>
      <c r="AA297" s="27"/>
      <c r="AB297" s="24"/>
      <c r="AC297" s="27"/>
      <c r="AD297" s="24"/>
      <c r="AE297" s="27"/>
    </row>
    <row r="298" spans="1:31" s="2" customFormat="1">
      <c r="A298"/>
      <c r="B298"/>
      <c r="C298" s="1"/>
      <c r="D298" s="24"/>
      <c r="E298" s="27"/>
      <c r="F298" s="24"/>
      <c r="G298" s="27"/>
      <c r="H298" s="24"/>
      <c r="I298" s="27"/>
      <c r="J298" s="24"/>
      <c r="K298" s="27"/>
      <c r="L298" s="24"/>
      <c r="M298" s="27"/>
      <c r="N298" s="24"/>
      <c r="O298" s="27"/>
      <c r="P298" s="24"/>
      <c r="Q298" s="27"/>
      <c r="R298" s="24"/>
      <c r="S298" s="27"/>
      <c r="T298" s="24"/>
      <c r="U298" s="27"/>
      <c r="V298" s="24"/>
      <c r="W298" s="27"/>
      <c r="X298" s="24"/>
      <c r="Y298" s="27"/>
      <c r="Z298" s="24"/>
      <c r="AA298" s="27"/>
      <c r="AB298" s="24"/>
      <c r="AC298" s="27"/>
      <c r="AD298" s="24"/>
      <c r="AE298" s="27"/>
    </row>
    <row r="299" spans="1:31" s="2" customFormat="1">
      <c r="A299"/>
      <c r="B299"/>
      <c r="C299" s="1"/>
      <c r="D299" s="24"/>
      <c r="E299" s="27"/>
      <c r="F299" s="24"/>
      <c r="G299" s="27"/>
      <c r="H299" s="24"/>
      <c r="I299" s="27"/>
      <c r="J299" s="24"/>
      <c r="K299" s="27"/>
      <c r="L299" s="24"/>
      <c r="M299" s="27"/>
      <c r="N299" s="24"/>
      <c r="O299" s="27"/>
      <c r="P299" s="24"/>
      <c r="Q299" s="27"/>
      <c r="R299" s="24"/>
      <c r="S299" s="27"/>
      <c r="T299" s="24"/>
      <c r="U299" s="27"/>
      <c r="V299" s="24"/>
      <c r="W299" s="27"/>
      <c r="X299" s="24"/>
      <c r="Y299" s="27"/>
      <c r="Z299" s="24"/>
      <c r="AA299" s="27"/>
      <c r="AB299" s="24"/>
      <c r="AC299" s="27"/>
      <c r="AD299" s="24"/>
      <c r="AE299" s="27"/>
    </row>
    <row r="300" spans="1:31" s="2" customFormat="1">
      <c r="A300"/>
      <c r="B300"/>
      <c r="C300" s="1"/>
      <c r="D300" s="24"/>
      <c r="E300" s="27"/>
      <c r="F300" s="24"/>
      <c r="G300" s="27"/>
      <c r="H300" s="24"/>
      <c r="I300" s="27"/>
      <c r="J300" s="24"/>
      <c r="K300" s="27"/>
      <c r="L300" s="24"/>
      <c r="M300" s="27"/>
      <c r="N300" s="24"/>
      <c r="O300" s="27"/>
      <c r="P300" s="24"/>
      <c r="Q300" s="27"/>
      <c r="R300" s="24"/>
      <c r="S300" s="27"/>
      <c r="T300" s="24"/>
      <c r="U300" s="27"/>
      <c r="V300" s="24"/>
      <c r="W300" s="27"/>
      <c r="X300" s="24"/>
      <c r="Y300" s="27"/>
      <c r="Z300" s="24"/>
      <c r="AA300" s="27"/>
      <c r="AB300" s="24"/>
      <c r="AC300" s="27"/>
      <c r="AD300" s="24"/>
      <c r="AE300" s="27"/>
    </row>
    <row r="301" spans="1:31" s="2" customFormat="1">
      <c r="A301"/>
      <c r="B301"/>
      <c r="C301" s="1"/>
      <c r="D301" s="24"/>
      <c r="E301" s="27"/>
      <c r="F301" s="24"/>
      <c r="G301" s="27"/>
      <c r="H301" s="24"/>
      <c r="I301" s="27"/>
      <c r="J301" s="24"/>
      <c r="K301" s="27"/>
      <c r="L301" s="24"/>
      <c r="M301" s="27"/>
      <c r="N301" s="24"/>
      <c r="O301" s="27"/>
      <c r="P301" s="24"/>
      <c r="Q301" s="27"/>
      <c r="R301" s="24"/>
      <c r="S301" s="27"/>
      <c r="T301" s="24"/>
      <c r="U301" s="27"/>
      <c r="V301" s="24"/>
      <c r="W301" s="27"/>
      <c r="X301" s="24"/>
      <c r="Y301" s="27"/>
      <c r="Z301" s="24"/>
      <c r="AA301" s="27"/>
      <c r="AB301" s="24"/>
      <c r="AC301" s="27"/>
      <c r="AD301" s="24"/>
      <c r="AE301" s="27"/>
    </row>
    <row r="302" spans="1:31" s="2" customFormat="1">
      <c r="A302"/>
      <c r="B302"/>
      <c r="C302" s="1"/>
      <c r="D302" s="24"/>
      <c r="E302" s="27"/>
      <c r="F302" s="24"/>
      <c r="G302" s="27"/>
      <c r="H302" s="24"/>
      <c r="I302" s="27"/>
      <c r="J302" s="24"/>
      <c r="K302" s="27"/>
      <c r="L302" s="24"/>
      <c r="M302" s="27"/>
      <c r="N302" s="24"/>
      <c r="O302" s="27"/>
      <c r="P302" s="24"/>
      <c r="Q302" s="27"/>
      <c r="R302" s="24"/>
      <c r="S302" s="27"/>
      <c r="T302" s="24"/>
      <c r="U302" s="27"/>
      <c r="V302" s="24"/>
      <c r="W302" s="27"/>
      <c r="X302" s="24"/>
      <c r="Y302" s="27"/>
      <c r="Z302" s="24"/>
      <c r="AA302" s="27"/>
      <c r="AB302" s="24"/>
      <c r="AC302" s="27"/>
      <c r="AD302" s="24"/>
      <c r="AE302" s="27"/>
    </row>
    <row r="303" spans="1:31" s="2" customFormat="1">
      <c r="A303"/>
      <c r="B303"/>
      <c r="C303" s="1"/>
      <c r="D303" s="24"/>
      <c r="E303" s="27"/>
      <c r="F303" s="24"/>
      <c r="G303" s="27"/>
      <c r="H303" s="24"/>
      <c r="I303" s="27"/>
      <c r="J303" s="24"/>
      <c r="K303" s="27"/>
      <c r="L303" s="24"/>
      <c r="M303" s="27"/>
      <c r="N303" s="24"/>
      <c r="O303" s="27"/>
      <c r="P303" s="24"/>
      <c r="Q303" s="27"/>
      <c r="R303" s="24"/>
      <c r="S303" s="27"/>
      <c r="T303" s="24"/>
      <c r="U303" s="27"/>
      <c r="V303" s="24"/>
      <c r="W303" s="27"/>
      <c r="X303" s="24"/>
      <c r="Y303" s="27"/>
      <c r="Z303" s="24"/>
      <c r="AA303" s="27"/>
      <c r="AB303" s="24"/>
      <c r="AC303" s="27"/>
      <c r="AD303" s="24"/>
      <c r="AE303" s="27"/>
    </row>
    <row r="304" spans="1:31" s="2" customFormat="1">
      <c r="A304"/>
      <c r="B304"/>
      <c r="C304" s="1"/>
      <c r="D304" s="24"/>
      <c r="E304" s="27"/>
      <c r="F304" s="24"/>
      <c r="G304" s="27"/>
      <c r="H304" s="24"/>
      <c r="I304" s="27"/>
      <c r="J304" s="24"/>
      <c r="K304" s="27"/>
      <c r="L304" s="24"/>
      <c r="M304" s="27"/>
      <c r="N304" s="24"/>
      <c r="O304" s="27"/>
      <c r="P304" s="24"/>
      <c r="Q304" s="27"/>
      <c r="R304" s="24"/>
      <c r="S304" s="27"/>
      <c r="T304" s="24"/>
      <c r="U304" s="27"/>
      <c r="V304" s="24"/>
      <c r="W304" s="27"/>
      <c r="X304" s="24"/>
      <c r="Y304" s="27"/>
      <c r="Z304" s="24"/>
      <c r="AA304" s="27"/>
      <c r="AB304" s="24"/>
      <c r="AC304" s="27"/>
      <c r="AD304" s="24"/>
      <c r="AE304" s="27"/>
    </row>
    <row r="305" spans="1:31" s="2" customFormat="1">
      <c r="A305"/>
      <c r="B305"/>
      <c r="C305" s="1"/>
      <c r="D305" s="24"/>
      <c r="E305" s="27"/>
      <c r="F305" s="24"/>
      <c r="G305" s="27"/>
      <c r="H305" s="24"/>
      <c r="I305" s="27"/>
      <c r="J305" s="24"/>
      <c r="K305" s="27"/>
      <c r="L305" s="24"/>
      <c r="M305" s="27"/>
      <c r="N305" s="24"/>
      <c r="O305" s="27"/>
      <c r="P305" s="24"/>
      <c r="Q305" s="27"/>
      <c r="R305" s="24"/>
      <c r="S305" s="27"/>
      <c r="T305" s="24"/>
      <c r="U305" s="27"/>
      <c r="V305" s="24"/>
      <c r="W305" s="27"/>
      <c r="X305" s="24"/>
      <c r="Y305" s="27"/>
      <c r="Z305" s="24"/>
      <c r="AA305" s="27"/>
      <c r="AB305" s="24"/>
      <c r="AC305" s="27"/>
      <c r="AD305" s="24"/>
      <c r="AE305" s="27"/>
    </row>
    <row r="306" spans="1:31" s="2" customFormat="1">
      <c r="A306"/>
      <c r="B306"/>
      <c r="C306" s="1"/>
      <c r="D306" s="24"/>
      <c r="E306" s="27"/>
      <c r="F306" s="24"/>
      <c r="G306" s="27"/>
      <c r="H306" s="24"/>
      <c r="I306" s="27"/>
      <c r="J306" s="24"/>
      <c r="K306" s="27"/>
      <c r="L306" s="24"/>
      <c r="M306" s="27"/>
      <c r="N306" s="24"/>
      <c r="O306" s="27"/>
      <c r="P306" s="24"/>
      <c r="Q306" s="27"/>
      <c r="R306" s="24"/>
      <c r="S306" s="27"/>
      <c r="T306" s="24"/>
      <c r="U306" s="27"/>
      <c r="V306" s="24"/>
      <c r="W306" s="27"/>
      <c r="X306" s="24"/>
      <c r="Y306" s="27"/>
      <c r="Z306" s="24"/>
      <c r="AA306" s="27"/>
      <c r="AB306" s="24"/>
      <c r="AC306" s="27"/>
      <c r="AD306" s="24"/>
      <c r="AE306" s="27"/>
    </row>
    <row r="307" spans="1:31" s="2" customFormat="1">
      <c r="A307"/>
      <c r="B307"/>
      <c r="C307" s="1"/>
      <c r="D307" s="24"/>
      <c r="E307" s="27"/>
      <c r="F307" s="24"/>
      <c r="G307" s="27"/>
      <c r="H307" s="24"/>
      <c r="I307" s="27"/>
      <c r="J307" s="24"/>
      <c r="K307" s="27"/>
      <c r="L307" s="24"/>
      <c r="M307" s="27"/>
      <c r="N307" s="24"/>
      <c r="O307" s="27"/>
      <c r="P307" s="24"/>
      <c r="Q307" s="27"/>
      <c r="R307" s="24"/>
      <c r="S307" s="27"/>
      <c r="T307" s="24"/>
      <c r="U307" s="27"/>
      <c r="V307" s="24"/>
      <c r="W307" s="27"/>
      <c r="X307" s="24"/>
      <c r="Y307" s="27"/>
      <c r="Z307" s="24"/>
      <c r="AA307" s="27"/>
      <c r="AB307" s="24"/>
      <c r="AC307" s="27"/>
      <c r="AD307" s="24"/>
      <c r="AE307" s="27"/>
    </row>
    <row r="308" spans="1:31" s="2" customFormat="1">
      <c r="A308"/>
      <c r="B308"/>
      <c r="C308" s="1"/>
      <c r="D308" s="24"/>
      <c r="E308" s="27"/>
      <c r="F308" s="24"/>
      <c r="G308" s="27"/>
      <c r="H308" s="24"/>
      <c r="I308" s="27"/>
      <c r="J308" s="24"/>
      <c r="K308" s="27"/>
      <c r="L308" s="24"/>
      <c r="M308" s="27"/>
      <c r="N308" s="24"/>
      <c r="O308" s="27"/>
      <c r="P308" s="24"/>
      <c r="Q308" s="27"/>
      <c r="R308" s="24"/>
      <c r="S308" s="27"/>
      <c r="T308" s="24"/>
      <c r="U308" s="27"/>
      <c r="V308" s="24"/>
      <c r="W308" s="27"/>
      <c r="X308" s="24"/>
      <c r="Y308" s="27"/>
      <c r="Z308" s="24"/>
      <c r="AA308" s="27"/>
      <c r="AB308" s="24"/>
      <c r="AC308" s="27"/>
      <c r="AD308" s="24"/>
      <c r="AE308" s="27"/>
    </row>
    <row r="309" spans="1:31" s="2" customFormat="1">
      <c r="A309"/>
      <c r="B309"/>
      <c r="C309" s="1"/>
      <c r="D309" s="24"/>
      <c r="E309" s="27"/>
      <c r="F309" s="24"/>
      <c r="G309" s="27"/>
      <c r="H309" s="24"/>
      <c r="I309" s="27"/>
      <c r="J309" s="24"/>
      <c r="K309" s="27"/>
      <c r="L309" s="24"/>
      <c r="M309" s="27"/>
      <c r="N309" s="24"/>
      <c r="O309" s="27"/>
      <c r="P309" s="24"/>
      <c r="Q309" s="27"/>
      <c r="R309" s="24"/>
      <c r="S309" s="27"/>
      <c r="T309" s="24"/>
      <c r="U309" s="27"/>
      <c r="V309" s="24"/>
      <c r="W309" s="27"/>
      <c r="X309" s="24"/>
      <c r="Y309" s="27"/>
      <c r="Z309" s="24"/>
      <c r="AA309" s="27"/>
      <c r="AB309" s="24"/>
      <c r="AC309" s="27"/>
      <c r="AD309" s="24"/>
      <c r="AE309" s="27"/>
    </row>
    <row r="310" spans="1:31" s="2" customFormat="1">
      <c r="A310"/>
      <c r="B310"/>
      <c r="C310" s="1"/>
      <c r="D310" s="24"/>
      <c r="E310" s="27"/>
      <c r="F310" s="24"/>
      <c r="G310" s="27"/>
      <c r="H310" s="24"/>
      <c r="I310" s="27"/>
      <c r="J310" s="24"/>
      <c r="K310" s="27"/>
      <c r="L310" s="24"/>
      <c r="M310" s="27"/>
      <c r="N310" s="24"/>
      <c r="O310" s="27"/>
      <c r="P310" s="24"/>
      <c r="Q310" s="27"/>
      <c r="R310" s="24"/>
      <c r="S310" s="27"/>
      <c r="T310" s="24"/>
      <c r="U310" s="27"/>
      <c r="V310" s="24"/>
      <c r="W310" s="27"/>
      <c r="X310" s="24"/>
      <c r="Y310" s="27"/>
      <c r="Z310" s="24"/>
      <c r="AA310" s="27"/>
      <c r="AB310" s="24"/>
      <c r="AC310" s="27"/>
      <c r="AD310" s="24"/>
      <c r="AE310" s="27"/>
    </row>
    <row r="311" spans="1:31" s="2" customFormat="1">
      <c r="A311"/>
      <c r="B311"/>
      <c r="C311" s="1"/>
      <c r="D311" s="24"/>
      <c r="E311" s="27"/>
      <c r="F311" s="24"/>
      <c r="G311" s="27"/>
      <c r="H311" s="24"/>
      <c r="I311" s="27"/>
      <c r="J311" s="24"/>
      <c r="K311" s="27"/>
      <c r="L311" s="24"/>
      <c r="M311" s="27"/>
      <c r="N311" s="24"/>
      <c r="O311" s="27"/>
      <c r="P311" s="24"/>
      <c r="Q311" s="27"/>
      <c r="R311" s="24"/>
      <c r="S311" s="27"/>
      <c r="T311" s="24"/>
      <c r="U311" s="27"/>
      <c r="V311" s="24"/>
      <c r="W311" s="27"/>
      <c r="X311" s="24"/>
      <c r="Y311" s="27"/>
      <c r="Z311" s="24"/>
      <c r="AA311" s="27"/>
      <c r="AB311" s="24"/>
      <c r="AC311" s="27"/>
      <c r="AD311" s="24"/>
      <c r="AE311" s="27"/>
    </row>
    <row r="312" spans="1:31" s="2" customFormat="1">
      <c r="A312"/>
      <c r="B312"/>
      <c r="C312" s="1"/>
      <c r="D312" s="24"/>
      <c r="E312" s="27"/>
      <c r="F312" s="24"/>
      <c r="G312" s="27"/>
      <c r="H312" s="24"/>
      <c r="I312" s="27"/>
      <c r="J312" s="24"/>
      <c r="K312" s="27"/>
      <c r="L312" s="24"/>
      <c r="M312" s="27"/>
      <c r="N312" s="24"/>
      <c r="O312" s="27"/>
      <c r="P312" s="24"/>
      <c r="Q312" s="27"/>
      <c r="R312" s="24"/>
      <c r="S312" s="27"/>
      <c r="T312" s="24"/>
      <c r="U312" s="27"/>
      <c r="V312" s="24"/>
      <c r="W312" s="27"/>
      <c r="X312" s="24"/>
      <c r="Y312" s="27"/>
      <c r="Z312" s="24"/>
      <c r="AA312" s="27"/>
      <c r="AB312" s="24"/>
      <c r="AC312" s="27"/>
      <c r="AD312" s="24"/>
      <c r="AE312" s="27"/>
    </row>
    <row r="313" spans="1:31" s="2" customFormat="1">
      <c r="A313"/>
      <c r="B313"/>
      <c r="C313" s="1"/>
      <c r="D313" s="24"/>
      <c r="E313" s="27"/>
      <c r="F313" s="24"/>
      <c r="G313" s="27"/>
      <c r="H313" s="24"/>
      <c r="I313" s="27"/>
      <c r="J313" s="24"/>
      <c r="K313" s="27"/>
      <c r="L313" s="24"/>
      <c r="M313" s="27"/>
      <c r="N313" s="24"/>
      <c r="O313" s="27"/>
      <c r="P313" s="24"/>
      <c r="Q313" s="27"/>
      <c r="R313" s="24"/>
      <c r="S313" s="27"/>
      <c r="T313" s="24"/>
      <c r="U313" s="27"/>
      <c r="V313" s="24"/>
      <c r="W313" s="27"/>
      <c r="X313" s="24"/>
      <c r="Y313" s="27"/>
      <c r="Z313" s="24"/>
      <c r="AA313" s="27"/>
      <c r="AB313" s="24"/>
      <c r="AC313" s="27"/>
      <c r="AD313" s="24"/>
      <c r="AE313" s="27"/>
    </row>
    <row r="314" spans="1:31" s="2" customFormat="1">
      <c r="A314"/>
      <c r="B314"/>
      <c r="C314" s="1"/>
      <c r="D314" s="24"/>
      <c r="E314" s="27"/>
      <c r="F314" s="24"/>
      <c r="G314" s="27"/>
      <c r="H314" s="24"/>
      <c r="I314" s="27"/>
      <c r="J314" s="24"/>
      <c r="K314" s="27"/>
      <c r="L314" s="24"/>
      <c r="M314" s="27"/>
      <c r="N314" s="24"/>
      <c r="O314" s="27"/>
      <c r="P314" s="24"/>
      <c r="Q314" s="27"/>
      <c r="R314" s="24"/>
      <c r="S314" s="27"/>
      <c r="T314" s="24"/>
      <c r="U314" s="27"/>
      <c r="V314" s="24"/>
      <c r="W314" s="27"/>
      <c r="X314" s="24"/>
      <c r="Y314" s="27"/>
      <c r="Z314" s="24"/>
      <c r="AA314" s="27"/>
      <c r="AB314" s="24"/>
      <c r="AC314" s="27"/>
      <c r="AD314" s="24"/>
      <c r="AE314" s="27"/>
    </row>
    <row r="315" spans="1:31" s="2" customFormat="1">
      <c r="A315"/>
      <c r="B315"/>
      <c r="C315" s="1"/>
      <c r="D315" s="24"/>
      <c r="E315" s="27"/>
      <c r="F315" s="24"/>
      <c r="G315" s="27"/>
      <c r="H315" s="24"/>
      <c r="I315" s="27"/>
      <c r="J315" s="24"/>
      <c r="K315" s="27"/>
      <c r="L315" s="24"/>
      <c r="M315" s="27"/>
      <c r="N315" s="24"/>
      <c r="O315" s="27"/>
      <c r="P315" s="24"/>
      <c r="Q315" s="27"/>
      <c r="R315" s="24"/>
      <c r="S315" s="27"/>
      <c r="T315" s="24"/>
      <c r="U315" s="27"/>
      <c r="V315" s="24"/>
      <c r="W315" s="27"/>
      <c r="X315" s="24"/>
      <c r="Y315" s="27"/>
      <c r="Z315" s="24"/>
      <c r="AA315" s="27"/>
      <c r="AB315" s="24"/>
      <c r="AC315" s="27"/>
      <c r="AD315" s="24"/>
      <c r="AE315" s="27"/>
    </row>
    <row r="316" spans="1:31" s="2" customFormat="1">
      <c r="A316"/>
      <c r="B316"/>
      <c r="C316" s="1"/>
      <c r="D316" s="24"/>
      <c r="E316" s="27"/>
      <c r="F316" s="24"/>
      <c r="G316" s="27"/>
      <c r="H316" s="24"/>
      <c r="I316" s="27"/>
      <c r="J316" s="24"/>
      <c r="K316" s="27"/>
      <c r="L316" s="24"/>
      <c r="M316" s="27"/>
      <c r="N316" s="24"/>
      <c r="O316" s="27"/>
      <c r="P316" s="24"/>
      <c r="Q316" s="27"/>
      <c r="R316" s="24"/>
      <c r="S316" s="27"/>
      <c r="T316" s="24"/>
      <c r="U316" s="27"/>
      <c r="V316" s="24"/>
      <c r="W316" s="27"/>
      <c r="X316" s="24"/>
      <c r="Y316" s="27"/>
      <c r="Z316" s="24"/>
      <c r="AA316" s="27"/>
      <c r="AB316" s="24"/>
      <c r="AC316" s="27"/>
      <c r="AD316" s="24"/>
      <c r="AE316" s="27"/>
    </row>
    <row r="317" spans="1:31" s="2" customFormat="1">
      <c r="A317"/>
      <c r="B317"/>
      <c r="C317" s="1"/>
      <c r="D317" s="24"/>
      <c r="E317" s="27"/>
      <c r="F317" s="24"/>
      <c r="G317" s="27"/>
      <c r="H317" s="24"/>
      <c r="I317" s="27"/>
      <c r="J317" s="24"/>
      <c r="K317" s="27"/>
      <c r="L317" s="24"/>
      <c r="M317" s="27"/>
      <c r="N317" s="24"/>
      <c r="O317" s="27"/>
      <c r="P317" s="24"/>
      <c r="Q317" s="27"/>
      <c r="R317" s="24"/>
      <c r="S317" s="27"/>
      <c r="T317" s="24"/>
      <c r="U317" s="27"/>
      <c r="V317" s="24"/>
      <c r="W317" s="27"/>
      <c r="X317" s="24"/>
      <c r="Y317" s="27"/>
      <c r="Z317" s="24"/>
      <c r="AA317" s="27"/>
      <c r="AB317" s="24"/>
      <c r="AC317" s="27"/>
      <c r="AD317" s="24"/>
      <c r="AE317" s="27"/>
    </row>
    <row r="318" spans="1:31" s="2" customFormat="1">
      <c r="A318"/>
      <c r="B318"/>
      <c r="C318" s="1"/>
      <c r="D318" s="24"/>
      <c r="E318" s="27"/>
      <c r="F318" s="24"/>
      <c r="G318" s="27"/>
      <c r="H318" s="24"/>
      <c r="I318" s="27"/>
      <c r="J318" s="24"/>
      <c r="K318" s="27"/>
      <c r="L318" s="24"/>
      <c r="M318" s="27"/>
      <c r="N318" s="24"/>
      <c r="O318" s="27"/>
      <c r="P318" s="24"/>
      <c r="Q318" s="27"/>
      <c r="R318" s="24"/>
      <c r="S318" s="27"/>
      <c r="T318" s="24"/>
      <c r="U318" s="27"/>
      <c r="V318" s="24"/>
      <c r="W318" s="27"/>
      <c r="X318" s="24"/>
      <c r="Y318" s="27"/>
      <c r="Z318" s="24"/>
      <c r="AA318" s="27"/>
      <c r="AB318" s="24"/>
      <c r="AC318" s="27"/>
      <c r="AD318" s="24"/>
      <c r="AE318" s="27"/>
    </row>
    <row r="319" spans="1:31" s="2" customFormat="1">
      <c r="A319"/>
      <c r="B319"/>
      <c r="C319" s="1"/>
      <c r="D319" s="24"/>
      <c r="E319" s="27"/>
      <c r="F319" s="24"/>
      <c r="G319" s="27"/>
      <c r="H319" s="24"/>
      <c r="I319" s="27"/>
      <c r="J319" s="24"/>
      <c r="K319" s="27"/>
      <c r="L319" s="24"/>
      <c r="M319" s="27"/>
      <c r="N319" s="24"/>
      <c r="O319" s="27"/>
      <c r="P319" s="24"/>
      <c r="Q319" s="27"/>
      <c r="R319" s="24"/>
      <c r="S319" s="27"/>
      <c r="T319" s="24"/>
      <c r="U319" s="27"/>
      <c r="V319" s="24"/>
      <c r="W319" s="27"/>
      <c r="X319" s="24"/>
      <c r="Y319" s="27"/>
      <c r="Z319" s="24"/>
      <c r="AA319" s="27"/>
      <c r="AB319" s="24"/>
      <c r="AC319" s="27"/>
      <c r="AD319" s="24"/>
      <c r="AE319" s="27"/>
    </row>
    <row r="320" spans="1:31" s="2" customFormat="1">
      <c r="A320"/>
      <c r="B320"/>
      <c r="C320" s="1"/>
      <c r="D320" s="24"/>
      <c r="E320" s="27"/>
      <c r="F320" s="24"/>
      <c r="G320" s="27"/>
      <c r="H320" s="24"/>
      <c r="I320" s="27"/>
      <c r="J320" s="24"/>
      <c r="K320" s="27"/>
      <c r="L320" s="24"/>
      <c r="M320" s="27"/>
      <c r="N320" s="24"/>
      <c r="O320" s="27"/>
      <c r="P320" s="24"/>
      <c r="Q320" s="27"/>
      <c r="R320" s="24"/>
      <c r="S320" s="27"/>
      <c r="T320" s="24"/>
      <c r="U320" s="27"/>
      <c r="V320" s="24"/>
      <c r="W320" s="27"/>
      <c r="X320" s="24"/>
      <c r="Y320" s="27"/>
      <c r="Z320" s="24"/>
      <c r="AA320" s="27"/>
      <c r="AB320" s="24"/>
      <c r="AC320" s="27"/>
      <c r="AD320" s="24"/>
      <c r="AE320" s="27"/>
    </row>
    <row r="321" spans="1:31" s="2" customFormat="1">
      <c r="A321"/>
      <c r="B321"/>
      <c r="C321" s="1"/>
      <c r="D321" s="24"/>
      <c r="E321" s="27"/>
      <c r="F321" s="24"/>
      <c r="G321" s="27"/>
      <c r="H321" s="24"/>
      <c r="I321" s="27"/>
      <c r="J321" s="24"/>
      <c r="K321" s="27"/>
      <c r="L321" s="24"/>
      <c r="M321" s="27"/>
      <c r="N321" s="24"/>
      <c r="O321" s="27"/>
      <c r="P321" s="24"/>
      <c r="Q321" s="27"/>
      <c r="R321" s="24"/>
      <c r="S321" s="27"/>
      <c r="T321" s="24"/>
      <c r="U321" s="27"/>
      <c r="V321" s="24"/>
      <c r="W321" s="27"/>
      <c r="X321" s="24"/>
      <c r="Y321" s="27"/>
      <c r="Z321" s="24"/>
      <c r="AA321" s="27"/>
      <c r="AB321" s="24"/>
      <c r="AC321" s="27"/>
      <c r="AD321" s="24"/>
      <c r="AE321" s="27"/>
    </row>
    <row r="322" spans="1:31" s="2" customFormat="1">
      <c r="A322"/>
      <c r="B322"/>
      <c r="C322" s="1"/>
      <c r="D322" s="24"/>
      <c r="E322" s="27"/>
      <c r="F322" s="24"/>
      <c r="G322" s="27"/>
      <c r="H322" s="24"/>
      <c r="I322" s="27"/>
      <c r="J322" s="24"/>
      <c r="K322" s="27"/>
      <c r="L322" s="24"/>
      <c r="M322" s="27"/>
      <c r="N322" s="24"/>
      <c r="O322" s="27"/>
      <c r="P322" s="24"/>
      <c r="Q322" s="27"/>
      <c r="R322" s="24"/>
      <c r="S322" s="27"/>
      <c r="T322" s="24"/>
      <c r="U322" s="27"/>
      <c r="V322" s="24"/>
      <c r="W322" s="27"/>
      <c r="X322" s="24"/>
      <c r="Y322" s="27"/>
      <c r="Z322" s="24"/>
      <c r="AA322" s="27"/>
      <c r="AB322" s="24"/>
      <c r="AC322" s="27"/>
      <c r="AD322" s="24"/>
      <c r="AE322" s="27"/>
    </row>
    <row r="323" spans="1:31" s="2" customFormat="1">
      <c r="A323"/>
      <c r="B323"/>
      <c r="C323" s="1"/>
      <c r="D323" s="24"/>
      <c r="E323" s="27"/>
      <c r="F323" s="24"/>
      <c r="G323" s="27"/>
      <c r="H323" s="24"/>
      <c r="I323" s="27"/>
      <c r="J323" s="24"/>
      <c r="K323" s="27"/>
      <c r="L323" s="24"/>
      <c r="M323" s="27"/>
      <c r="N323" s="24"/>
      <c r="O323" s="27"/>
      <c r="P323" s="24"/>
      <c r="Q323" s="27"/>
      <c r="R323" s="24"/>
      <c r="S323" s="27"/>
      <c r="T323" s="24"/>
      <c r="U323" s="27"/>
      <c r="V323" s="24"/>
      <c r="W323" s="27"/>
      <c r="X323" s="24"/>
      <c r="Y323" s="27"/>
      <c r="Z323" s="24"/>
      <c r="AA323" s="27"/>
      <c r="AB323" s="24"/>
      <c r="AC323" s="27"/>
      <c r="AD323" s="24"/>
      <c r="AE323" s="27"/>
    </row>
    <row r="324" spans="1:31" s="2" customFormat="1">
      <c r="A324"/>
      <c r="B324"/>
      <c r="C324" s="1"/>
      <c r="D324" s="24"/>
      <c r="E324" s="27"/>
      <c r="F324" s="24"/>
      <c r="G324" s="27"/>
      <c r="H324" s="24"/>
      <c r="I324" s="27"/>
      <c r="J324" s="24"/>
      <c r="K324" s="27"/>
      <c r="L324" s="24"/>
      <c r="M324" s="27"/>
      <c r="N324" s="24"/>
      <c r="O324" s="27"/>
      <c r="P324" s="24"/>
      <c r="Q324" s="27"/>
      <c r="R324" s="24"/>
      <c r="S324" s="27"/>
      <c r="T324" s="24"/>
      <c r="U324" s="27"/>
      <c r="V324" s="24"/>
      <c r="W324" s="27"/>
      <c r="X324" s="24"/>
      <c r="Y324" s="27"/>
      <c r="Z324" s="24"/>
      <c r="AA324" s="27"/>
      <c r="AB324" s="24"/>
      <c r="AC324" s="27"/>
      <c r="AD324" s="24"/>
      <c r="AE324" s="27"/>
    </row>
    <row r="325" spans="1:31" s="2" customFormat="1">
      <c r="A325"/>
      <c r="B325"/>
      <c r="C325" s="1"/>
      <c r="D325" s="24"/>
      <c r="E325" s="27"/>
      <c r="F325" s="24"/>
      <c r="G325" s="27"/>
      <c r="H325" s="24"/>
      <c r="I325" s="27"/>
      <c r="J325" s="24"/>
      <c r="K325" s="27"/>
      <c r="L325" s="24"/>
      <c r="M325" s="27"/>
      <c r="N325" s="24"/>
      <c r="O325" s="27"/>
      <c r="P325" s="24"/>
      <c r="Q325" s="27"/>
      <c r="R325" s="24"/>
      <c r="S325" s="27"/>
      <c r="T325" s="24"/>
      <c r="U325" s="27"/>
      <c r="V325" s="24"/>
      <c r="W325" s="27"/>
      <c r="X325" s="24"/>
      <c r="Y325" s="27"/>
      <c r="Z325" s="24"/>
      <c r="AA325" s="27"/>
      <c r="AB325" s="24"/>
      <c r="AC325" s="27"/>
      <c r="AD325" s="24"/>
      <c r="AE325" s="27"/>
    </row>
    <row r="326" spans="1:31" s="2" customFormat="1">
      <c r="A326"/>
      <c r="B326"/>
      <c r="C326" s="1"/>
      <c r="D326" s="24"/>
      <c r="E326" s="27"/>
      <c r="F326" s="24"/>
      <c r="G326" s="27"/>
      <c r="H326" s="24"/>
      <c r="I326" s="27"/>
      <c r="J326" s="24"/>
      <c r="K326" s="27"/>
      <c r="L326" s="24"/>
      <c r="M326" s="27"/>
      <c r="N326" s="24"/>
      <c r="O326" s="27"/>
      <c r="P326" s="24"/>
      <c r="Q326" s="27"/>
      <c r="R326" s="24"/>
      <c r="S326" s="27"/>
      <c r="T326" s="24"/>
      <c r="U326" s="27"/>
      <c r="V326" s="24"/>
      <c r="W326" s="27"/>
      <c r="X326" s="24"/>
      <c r="Y326" s="27"/>
      <c r="Z326" s="24"/>
      <c r="AA326" s="27"/>
      <c r="AB326" s="24"/>
      <c r="AC326" s="27"/>
      <c r="AD326" s="24"/>
      <c r="AE326" s="27"/>
    </row>
    <row r="327" spans="1:31" s="2" customFormat="1">
      <c r="A327"/>
      <c r="B327"/>
      <c r="C327" s="1"/>
      <c r="D327" s="24"/>
      <c r="E327" s="27"/>
      <c r="F327" s="24"/>
      <c r="G327" s="27"/>
      <c r="H327" s="24"/>
      <c r="I327" s="27"/>
      <c r="J327" s="24"/>
      <c r="K327" s="27"/>
      <c r="L327" s="24"/>
      <c r="M327" s="27"/>
      <c r="N327" s="24"/>
      <c r="O327" s="27"/>
      <c r="P327" s="24"/>
      <c r="Q327" s="27"/>
      <c r="R327" s="24"/>
      <c r="S327" s="27"/>
      <c r="T327" s="24"/>
      <c r="U327" s="27"/>
      <c r="V327" s="24"/>
      <c r="W327" s="27"/>
      <c r="X327" s="24"/>
      <c r="Y327" s="27"/>
      <c r="Z327" s="24"/>
      <c r="AA327" s="27"/>
      <c r="AB327" s="24"/>
      <c r="AC327" s="27"/>
      <c r="AD327" s="24"/>
      <c r="AE327" s="27"/>
    </row>
    <row r="328" spans="1:31" s="2" customFormat="1">
      <c r="A328"/>
      <c r="B328"/>
      <c r="C328" s="1"/>
      <c r="D328" s="24"/>
      <c r="E328" s="27"/>
      <c r="F328" s="24"/>
      <c r="G328" s="27"/>
      <c r="H328" s="24"/>
      <c r="I328" s="27"/>
      <c r="J328" s="24"/>
      <c r="K328" s="27"/>
      <c r="L328" s="24"/>
      <c r="M328" s="27"/>
      <c r="N328" s="24"/>
      <c r="O328" s="27"/>
      <c r="P328" s="24"/>
      <c r="Q328" s="27"/>
      <c r="R328" s="24"/>
      <c r="S328" s="27"/>
      <c r="T328" s="24"/>
      <c r="U328" s="27"/>
      <c r="V328" s="24"/>
      <c r="W328" s="27"/>
      <c r="X328" s="24"/>
      <c r="Y328" s="27"/>
      <c r="Z328" s="24"/>
      <c r="AA328" s="27"/>
      <c r="AB328" s="24"/>
      <c r="AC328" s="27"/>
      <c r="AD328" s="24"/>
      <c r="AE328" s="27"/>
    </row>
    <row r="329" spans="1:31" s="2" customFormat="1">
      <c r="A329"/>
      <c r="B329"/>
      <c r="C329" s="1"/>
      <c r="D329" s="24"/>
      <c r="E329" s="27"/>
      <c r="F329" s="24"/>
      <c r="G329" s="27"/>
      <c r="H329" s="24"/>
      <c r="I329" s="27"/>
      <c r="J329" s="24"/>
      <c r="K329" s="27"/>
      <c r="L329" s="24"/>
      <c r="M329" s="27"/>
      <c r="N329" s="24"/>
      <c r="O329" s="27"/>
      <c r="P329" s="24"/>
      <c r="Q329" s="27"/>
      <c r="R329" s="24"/>
      <c r="S329" s="27"/>
      <c r="T329" s="24"/>
      <c r="U329" s="27"/>
      <c r="V329" s="24"/>
      <c r="W329" s="27"/>
      <c r="X329" s="24"/>
      <c r="Y329" s="27"/>
      <c r="Z329" s="24"/>
      <c r="AA329" s="27"/>
      <c r="AB329" s="24"/>
      <c r="AC329" s="27"/>
      <c r="AD329" s="24"/>
      <c r="AE329" s="27"/>
    </row>
    <row r="330" spans="1:31" s="2" customFormat="1">
      <c r="A330"/>
      <c r="B330"/>
      <c r="C330" s="1"/>
      <c r="D330" s="24"/>
      <c r="E330" s="27"/>
      <c r="F330" s="24"/>
      <c r="G330" s="27"/>
      <c r="H330" s="24"/>
      <c r="I330" s="27"/>
      <c r="J330" s="24"/>
      <c r="K330" s="27"/>
      <c r="L330" s="24"/>
      <c r="M330" s="27"/>
      <c r="N330" s="24"/>
      <c r="O330" s="27"/>
      <c r="P330" s="24"/>
      <c r="Q330" s="27"/>
      <c r="R330" s="24"/>
      <c r="S330" s="27"/>
      <c r="T330" s="24"/>
      <c r="U330" s="27"/>
      <c r="V330" s="24"/>
      <c r="W330" s="27"/>
      <c r="X330" s="24"/>
      <c r="Y330" s="27"/>
      <c r="Z330" s="24"/>
      <c r="AA330" s="27"/>
      <c r="AB330" s="24"/>
      <c r="AC330" s="27"/>
      <c r="AD330" s="24"/>
      <c r="AE330" s="27"/>
    </row>
    <row r="331" spans="1:31" s="2" customFormat="1">
      <c r="A331"/>
      <c r="B331"/>
      <c r="C331" s="1"/>
      <c r="D331" s="24"/>
      <c r="E331" s="27"/>
      <c r="F331" s="24"/>
      <c r="G331" s="27"/>
      <c r="H331" s="24"/>
      <c r="I331" s="27"/>
      <c r="J331" s="24"/>
      <c r="K331" s="27"/>
      <c r="L331" s="24"/>
      <c r="M331" s="27"/>
      <c r="N331" s="24"/>
      <c r="O331" s="27"/>
      <c r="P331" s="24"/>
      <c r="Q331" s="27"/>
      <c r="R331" s="24"/>
      <c r="S331" s="27"/>
      <c r="T331" s="24"/>
      <c r="U331" s="27"/>
      <c r="V331" s="24"/>
      <c r="W331" s="27"/>
      <c r="X331" s="24"/>
      <c r="Y331" s="27"/>
      <c r="Z331" s="24"/>
      <c r="AA331" s="27"/>
      <c r="AB331" s="24"/>
      <c r="AC331" s="27"/>
      <c r="AD331" s="24"/>
      <c r="AE331" s="27"/>
    </row>
    <row r="332" spans="1:31" s="2" customFormat="1">
      <c r="A332"/>
      <c r="B332"/>
      <c r="C332" s="1"/>
      <c r="D332" s="24"/>
      <c r="E332" s="27"/>
      <c r="F332" s="24"/>
      <c r="G332" s="27"/>
      <c r="H332" s="24"/>
      <c r="I332" s="27"/>
      <c r="J332" s="24"/>
      <c r="K332" s="27"/>
      <c r="L332" s="24"/>
      <c r="M332" s="27"/>
      <c r="N332" s="24"/>
      <c r="O332" s="27"/>
      <c r="P332" s="24"/>
      <c r="Q332" s="27"/>
      <c r="R332" s="24"/>
      <c r="S332" s="27"/>
      <c r="T332" s="24"/>
      <c r="U332" s="27"/>
      <c r="V332" s="24"/>
      <c r="W332" s="27"/>
      <c r="X332" s="24"/>
      <c r="Y332" s="27"/>
      <c r="Z332" s="24"/>
      <c r="AA332" s="27"/>
      <c r="AB332" s="24"/>
      <c r="AC332" s="27"/>
      <c r="AD332" s="24"/>
      <c r="AE332" s="27"/>
    </row>
    <row r="333" spans="1:31" s="2" customFormat="1">
      <c r="A333"/>
      <c r="B333"/>
      <c r="C333" s="1"/>
      <c r="D333" s="24"/>
      <c r="E333" s="27"/>
      <c r="F333" s="24"/>
      <c r="G333" s="27"/>
      <c r="H333" s="24"/>
      <c r="I333" s="27"/>
      <c r="J333" s="24"/>
      <c r="K333" s="27"/>
      <c r="L333" s="24"/>
      <c r="M333" s="27"/>
      <c r="N333" s="24"/>
      <c r="O333" s="27"/>
      <c r="P333" s="24"/>
      <c r="Q333" s="27"/>
      <c r="R333" s="24"/>
      <c r="S333" s="27"/>
      <c r="T333" s="24"/>
      <c r="U333" s="27"/>
      <c r="V333" s="24"/>
      <c r="W333" s="27"/>
      <c r="X333" s="24"/>
      <c r="Y333" s="27"/>
      <c r="Z333" s="24"/>
      <c r="AA333" s="27"/>
      <c r="AB333" s="24"/>
      <c r="AC333" s="27"/>
      <c r="AD333" s="24"/>
      <c r="AE333" s="27"/>
    </row>
    <row r="334" spans="1:31" s="2" customFormat="1">
      <c r="A334"/>
      <c r="B334"/>
      <c r="C334" s="1"/>
      <c r="D334" s="24"/>
      <c r="E334" s="27"/>
      <c r="F334" s="24"/>
      <c r="G334" s="27"/>
      <c r="H334" s="24"/>
      <c r="I334" s="27"/>
      <c r="J334" s="24"/>
      <c r="K334" s="27"/>
      <c r="L334" s="24"/>
      <c r="M334" s="27"/>
      <c r="N334" s="24"/>
      <c r="O334" s="27"/>
      <c r="P334" s="24"/>
      <c r="Q334" s="27"/>
      <c r="R334" s="24"/>
      <c r="S334" s="27"/>
      <c r="T334" s="24"/>
      <c r="U334" s="27"/>
      <c r="V334" s="24"/>
      <c r="W334" s="27"/>
      <c r="X334" s="24"/>
      <c r="Y334" s="27"/>
      <c r="Z334" s="24"/>
      <c r="AA334" s="27"/>
      <c r="AB334" s="24"/>
      <c r="AC334" s="27"/>
      <c r="AD334" s="24"/>
      <c r="AE334" s="27"/>
    </row>
    <row r="335" spans="1:31" s="2" customFormat="1">
      <c r="A335"/>
      <c r="B335"/>
      <c r="C335" s="1"/>
      <c r="D335" s="24"/>
      <c r="E335" s="27"/>
      <c r="F335" s="24"/>
      <c r="G335" s="27"/>
      <c r="H335" s="24"/>
      <c r="I335" s="27"/>
      <c r="J335" s="24"/>
      <c r="K335" s="27"/>
      <c r="L335" s="24"/>
      <c r="M335" s="27"/>
      <c r="N335" s="24"/>
      <c r="O335" s="27"/>
      <c r="P335" s="24"/>
      <c r="Q335" s="27"/>
      <c r="R335" s="24"/>
      <c r="S335" s="27"/>
      <c r="T335" s="24"/>
      <c r="U335" s="27"/>
      <c r="V335" s="24"/>
      <c r="W335" s="27"/>
      <c r="X335" s="24"/>
      <c r="Y335" s="27"/>
      <c r="Z335" s="24"/>
      <c r="AA335" s="27"/>
      <c r="AB335" s="24"/>
      <c r="AC335" s="27"/>
      <c r="AD335" s="24"/>
      <c r="AE335" s="27"/>
    </row>
    <row r="336" spans="1:31" s="2" customFormat="1">
      <c r="A336"/>
      <c r="B336"/>
      <c r="C336" s="1"/>
      <c r="D336" s="24"/>
      <c r="E336" s="27"/>
      <c r="F336" s="24"/>
      <c r="G336" s="27"/>
      <c r="H336" s="24"/>
      <c r="I336" s="27"/>
      <c r="J336" s="24"/>
      <c r="K336" s="27"/>
      <c r="L336" s="24"/>
      <c r="M336" s="27"/>
      <c r="N336" s="24"/>
      <c r="O336" s="27"/>
      <c r="P336" s="24"/>
      <c r="Q336" s="27"/>
      <c r="R336" s="24"/>
      <c r="S336" s="27"/>
      <c r="T336" s="24"/>
      <c r="U336" s="27"/>
      <c r="V336" s="24"/>
      <c r="W336" s="27"/>
      <c r="X336" s="24"/>
      <c r="Y336" s="27"/>
      <c r="Z336" s="24"/>
      <c r="AA336" s="27"/>
      <c r="AB336" s="24"/>
      <c r="AC336" s="27"/>
      <c r="AD336" s="24"/>
      <c r="AE336" s="27"/>
    </row>
    <row r="337" spans="1:31" s="2" customFormat="1">
      <c r="A337"/>
      <c r="B337"/>
      <c r="C337" s="1"/>
      <c r="D337" s="24"/>
      <c r="E337" s="27"/>
      <c r="F337" s="24"/>
      <c r="G337" s="27"/>
      <c r="H337" s="24"/>
      <c r="I337" s="27"/>
      <c r="J337" s="24"/>
      <c r="K337" s="27"/>
      <c r="L337" s="24"/>
      <c r="M337" s="27"/>
      <c r="N337" s="24"/>
      <c r="O337" s="27"/>
      <c r="P337" s="24"/>
      <c r="Q337" s="27"/>
      <c r="R337" s="24"/>
      <c r="S337" s="27"/>
      <c r="T337" s="24"/>
      <c r="U337" s="27"/>
      <c r="V337" s="24"/>
      <c r="W337" s="27"/>
      <c r="X337" s="24"/>
      <c r="Y337" s="27"/>
      <c r="Z337" s="24"/>
      <c r="AA337" s="27"/>
      <c r="AB337" s="24"/>
      <c r="AC337" s="27"/>
      <c r="AD337" s="24"/>
      <c r="AE337" s="27"/>
    </row>
    <row r="338" spans="1:31" s="2" customFormat="1">
      <c r="A338"/>
      <c r="B338"/>
      <c r="C338" s="1"/>
      <c r="D338" s="24"/>
      <c r="E338" s="27"/>
      <c r="F338" s="24"/>
      <c r="G338" s="27"/>
      <c r="H338" s="24"/>
      <c r="I338" s="27"/>
      <c r="J338" s="24"/>
      <c r="K338" s="27"/>
      <c r="L338" s="24"/>
      <c r="M338" s="27"/>
      <c r="N338" s="24"/>
      <c r="O338" s="27"/>
      <c r="P338" s="24"/>
      <c r="Q338" s="27"/>
      <c r="R338" s="24"/>
      <c r="S338" s="27"/>
      <c r="T338" s="24"/>
      <c r="U338" s="27"/>
      <c r="V338" s="24"/>
      <c r="W338" s="27"/>
      <c r="X338" s="24"/>
      <c r="Y338" s="27"/>
      <c r="Z338" s="24"/>
      <c r="AA338" s="27"/>
      <c r="AB338" s="24"/>
      <c r="AC338" s="27"/>
      <c r="AD338" s="24"/>
      <c r="AE338" s="27"/>
    </row>
    <row r="339" spans="1:31" s="2" customFormat="1">
      <c r="A339"/>
      <c r="B339"/>
      <c r="C339" s="1"/>
      <c r="D339" s="24"/>
      <c r="E339" s="27"/>
      <c r="F339" s="24"/>
      <c r="G339" s="27"/>
      <c r="H339" s="24"/>
      <c r="I339" s="27"/>
      <c r="J339" s="24"/>
      <c r="K339" s="27"/>
      <c r="L339" s="24"/>
      <c r="M339" s="27"/>
      <c r="N339" s="24"/>
      <c r="O339" s="27"/>
      <c r="P339" s="24"/>
      <c r="Q339" s="27"/>
      <c r="R339" s="24"/>
      <c r="S339" s="27"/>
      <c r="T339" s="24"/>
      <c r="U339" s="27"/>
      <c r="V339" s="24"/>
      <c r="W339" s="27"/>
      <c r="X339" s="24"/>
      <c r="Y339" s="27"/>
      <c r="Z339" s="24"/>
      <c r="AA339" s="27"/>
      <c r="AB339" s="24"/>
      <c r="AC339" s="27"/>
      <c r="AD339" s="24"/>
      <c r="AE339" s="27"/>
    </row>
    <row r="340" spans="1:31" s="2" customFormat="1">
      <c r="A340"/>
      <c r="B340"/>
      <c r="C340" s="1"/>
      <c r="D340" s="24"/>
      <c r="E340" s="27"/>
      <c r="F340" s="24"/>
      <c r="G340" s="27"/>
      <c r="H340" s="24"/>
      <c r="I340" s="27"/>
      <c r="J340" s="24"/>
      <c r="K340" s="27"/>
      <c r="L340" s="24"/>
      <c r="M340" s="27"/>
      <c r="N340" s="24"/>
      <c r="O340" s="27"/>
      <c r="P340" s="24"/>
      <c r="Q340" s="27"/>
      <c r="R340" s="24"/>
      <c r="S340" s="27"/>
      <c r="T340" s="24"/>
      <c r="U340" s="27"/>
      <c r="V340" s="24"/>
      <c r="W340" s="27"/>
      <c r="X340" s="24"/>
      <c r="Y340" s="27"/>
      <c r="Z340" s="24"/>
      <c r="AA340" s="27"/>
      <c r="AB340" s="24"/>
      <c r="AC340" s="27"/>
      <c r="AD340" s="24"/>
      <c r="AE340" s="27"/>
    </row>
    <row r="341" spans="1:31" s="2" customFormat="1">
      <c r="A341"/>
      <c r="B341"/>
      <c r="C341" s="1"/>
      <c r="D341" s="24"/>
      <c r="E341" s="27"/>
      <c r="F341" s="24"/>
      <c r="G341" s="27"/>
      <c r="H341" s="24"/>
      <c r="I341" s="27"/>
      <c r="J341" s="24"/>
      <c r="K341" s="27"/>
      <c r="L341" s="24"/>
      <c r="M341" s="27"/>
      <c r="N341" s="24"/>
      <c r="O341" s="27"/>
      <c r="P341" s="24"/>
      <c r="Q341" s="27"/>
      <c r="R341" s="24"/>
      <c r="S341" s="27"/>
      <c r="T341" s="24"/>
      <c r="U341" s="27"/>
      <c r="V341" s="24"/>
      <c r="W341" s="27"/>
      <c r="X341" s="24"/>
      <c r="Y341" s="27"/>
      <c r="Z341" s="24"/>
      <c r="AA341" s="27"/>
      <c r="AB341" s="24"/>
      <c r="AC341" s="27"/>
      <c r="AD341" s="24"/>
      <c r="AE341" s="27"/>
    </row>
    <row r="342" spans="1:31" s="2" customFormat="1">
      <c r="A342"/>
      <c r="B342"/>
      <c r="C342" s="1"/>
      <c r="D342" s="24"/>
      <c r="E342" s="27"/>
      <c r="F342" s="24"/>
      <c r="G342" s="27"/>
      <c r="H342" s="24"/>
      <c r="I342" s="27"/>
      <c r="J342" s="24"/>
      <c r="K342" s="27"/>
      <c r="L342" s="24"/>
      <c r="M342" s="27"/>
      <c r="N342" s="24"/>
      <c r="O342" s="27"/>
      <c r="P342" s="24"/>
      <c r="Q342" s="27"/>
      <c r="R342" s="24"/>
      <c r="S342" s="27"/>
      <c r="T342" s="24"/>
      <c r="U342" s="27"/>
      <c r="V342" s="24"/>
      <c r="W342" s="27"/>
      <c r="X342" s="24"/>
      <c r="Y342" s="27"/>
      <c r="Z342" s="24"/>
      <c r="AA342" s="27"/>
      <c r="AB342" s="24"/>
      <c r="AC342" s="27"/>
      <c r="AD342" s="24"/>
      <c r="AE342" s="27"/>
    </row>
    <row r="343" spans="1:31" s="2" customFormat="1">
      <c r="A343"/>
      <c r="B343"/>
      <c r="C343" s="1"/>
      <c r="D343" s="24"/>
      <c r="E343" s="27"/>
      <c r="F343" s="24"/>
      <c r="G343" s="27"/>
      <c r="H343" s="24"/>
      <c r="I343" s="27"/>
      <c r="J343" s="24"/>
      <c r="K343" s="27"/>
      <c r="L343" s="24"/>
      <c r="M343" s="27"/>
      <c r="N343" s="24"/>
      <c r="O343" s="27"/>
      <c r="P343" s="24"/>
      <c r="Q343" s="27"/>
      <c r="R343" s="24"/>
      <c r="S343" s="27"/>
      <c r="T343" s="24"/>
      <c r="U343" s="27"/>
      <c r="V343" s="24"/>
      <c r="W343" s="27"/>
      <c r="X343" s="24"/>
      <c r="Y343" s="27"/>
      <c r="Z343" s="24"/>
      <c r="AA343" s="27"/>
      <c r="AB343" s="24"/>
      <c r="AC343" s="27"/>
      <c r="AD343" s="24"/>
      <c r="AE343" s="27"/>
    </row>
    <row r="344" spans="1:31" s="2" customFormat="1">
      <c r="A344"/>
      <c r="B344"/>
      <c r="C344" s="1"/>
      <c r="D344" s="24"/>
      <c r="E344" s="27"/>
      <c r="F344" s="24"/>
      <c r="G344" s="27"/>
      <c r="H344" s="24"/>
      <c r="I344" s="27"/>
      <c r="J344" s="24"/>
      <c r="K344" s="27"/>
      <c r="L344" s="24"/>
      <c r="M344" s="27"/>
      <c r="N344" s="24"/>
      <c r="O344" s="27"/>
      <c r="P344" s="24"/>
      <c r="Q344" s="27"/>
      <c r="R344" s="24"/>
      <c r="S344" s="27"/>
      <c r="T344" s="24"/>
      <c r="U344" s="27"/>
      <c r="V344" s="24"/>
      <c r="W344" s="27"/>
      <c r="X344" s="24"/>
      <c r="Y344" s="27"/>
      <c r="Z344" s="24"/>
      <c r="AA344" s="27"/>
      <c r="AB344" s="24"/>
      <c r="AC344" s="27"/>
      <c r="AD344" s="24"/>
      <c r="AE344" s="27"/>
    </row>
    <row r="345" spans="1:31" s="2" customFormat="1">
      <c r="A345"/>
      <c r="B345"/>
      <c r="C345" s="1"/>
      <c r="D345" s="24"/>
      <c r="E345" s="27"/>
      <c r="F345" s="24"/>
      <c r="G345" s="27"/>
      <c r="H345" s="24"/>
      <c r="I345" s="27"/>
      <c r="J345" s="24"/>
      <c r="K345" s="27"/>
      <c r="L345" s="24"/>
      <c r="M345" s="27"/>
      <c r="N345" s="24"/>
      <c r="O345" s="27"/>
      <c r="P345" s="24"/>
      <c r="Q345" s="27"/>
      <c r="R345" s="24"/>
      <c r="S345" s="27"/>
      <c r="T345" s="24"/>
      <c r="U345" s="27"/>
      <c r="V345" s="24"/>
      <c r="W345" s="27"/>
      <c r="X345" s="24"/>
      <c r="Y345" s="27"/>
      <c r="Z345" s="24"/>
      <c r="AA345" s="27"/>
      <c r="AB345" s="24"/>
      <c r="AC345" s="27"/>
      <c r="AD345" s="24"/>
      <c r="AE345" s="27"/>
    </row>
    <row r="346" spans="1:31" s="2" customFormat="1">
      <c r="A346"/>
      <c r="B346"/>
      <c r="C346" s="1"/>
      <c r="D346" s="24"/>
      <c r="E346" s="27"/>
      <c r="F346" s="24"/>
      <c r="G346" s="27"/>
      <c r="H346" s="24"/>
      <c r="I346" s="27"/>
      <c r="J346" s="24"/>
      <c r="K346" s="27"/>
      <c r="L346" s="24"/>
      <c r="M346" s="27"/>
      <c r="N346" s="24"/>
      <c r="O346" s="27"/>
      <c r="P346" s="24"/>
      <c r="Q346" s="27"/>
      <c r="R346" s="24"/>
      <c r="S346" s="27"/>
      <c r="T346" s="24"/>
      <c r="U346" s="27"/>
      <c r="V346" s="24"/>
      <c r="W346" s="27"/>
      <c r="X346" s="24"/>
      <c r="Y346" s="27"/>
      <c r="Z346" s="24"/>
      <c r="AA346" s="27"/>
      <c r="AB346" s="24"/>
      <c r="AC346" s="27"/>
      <c r="AD346" s="24"/>
      <c r="AE346" s="27"/>
    </row>
    <row r="347" spans="1:31" s="2" customFormat="1">
      <c r="A347"/>
      <c r="B347"/>
      <c r="C347" s="1"/>
      <c r="D347" s="24"/>
      <c r="E347" s="27"/>
      <c r="F347" s="24"/>
      <c r="G347" s="27"/>
      <c r="H347" s="24"/>
      <c r="I347" s="27"/>
      <c r="J347" s="24"/>
      <c r="K347" s="27"/>
      <c r="L347" s="24"/>
      <c r="M347" s="27"/>
      <c r="N347" s="24"/>
      <c r="O347" s="27"/>
      <c r="P347" s="24"/>
      <c r="Q347" s="27"/>
      <c r="R347" s="24"/>
      <c r="S347" s="27"/>
      <c r="T347" s="24"/>
      <c r="U347" s="27"/>
      <c r="V347" s="24"/>
      <c r="W347" s="27"/>
      <c r="X347" s="24"/>
      <c r="Y347" s="27"/>
      <c r="Z347" s="24"/>
      <c r="AA347" s="27"/>
      <c r="AB347" s="24"/>
      <c r="AC347" s="27"/>
      <c r="AD347" s="24"/>
      <c r="AE347" s="27"/>
    </row>
    <row r="348" spans="1:31" s="2" customFormat="1">
      <c r="A348"/>
      <c r="B348"/>
      <c r="C348" s="1"/>
      <c r="D348" s="24"/>
      <c r="E348" s="27"/>
      <c r="F348" s="24"/>
      <c r="G348" s="27"/>
      <c r="H348" s="24"/>
      <c r="I348" s="27"/>
      <c r="J348" s="24"/>
      <c r="K348" s="27"/>
      <c r="L348" s="24"/>
      <c r="M348" s="27"/>
      <c r="N348" s="24"/>
      <c r="O348" s="27"/>
      <c r="P348" s="24"/>
      <c r="Q348" s="27"/>
      <c r="R348" s="24"/>
      <c r="S348" s="27"/>
      <c r="T348" s="24"/>
      <c r="U348" s="27"/>
      <c r="V348" s="24"/>
      <c r="W348" s="27"/>
      <c r="X348" s="24"/>
      <c r="Y348" s="27"/>
      <c r="Z348" s="24"/>
      <c r="AA348" s="27"/>
      <c r="AB348" s="24"/>
      <c r="AC348" s="27"/>
      <c r="AD348" s="24"/>
      <c r="AE348" s="27"/>
    </row>
    <row r="349" spans="1:31" s="2" customFormat="1">
      <c r="A349"/>
      <c r="B349"/>
      <c r="C349" s="1"/>
      <c r="D349" s="24"/>
      <c r="E349" s="27"/>
      <c r="F349" s="24"/>
      <c r="G349" s="27"/>
      <c r="H349" s="24"/>
      <c r="I349" s="27"/>
      <c r="J349" s="24"/>
      <c r="K349" s="27"/>
      <c r="L349" s="24"/>
      <c r="M349" s="27"/>
      <c r="N349" s="24"/>
      <c r="O349" s="27"/>
      <c r="P349" s="24"/>
      <c r="Q349" s="27"/>
      <c r="R349" s="24"/>
      <c r="S349" s="27"/>
      <c r="T349" s="24"/>
      <c r="U349" s="27"/>
      <c r="V349" s="24"/>
      <c r="W349" s="27"/>
      <c r="X349" s="24"/>
      <c r="Y349" s="27"/>
      <c r="Z349" s="24"/>
      <c r="AA349" s="27"/>
      <c r="AB349" s="24"/>
      <c r="AC349" s="27"/>
      <c r="AD349" s="24"/>
      <c r="AE349" s="27"/>
    </row>
    <row r="350" spans="1:31" s="2" customFormat="1">
      <c r="A350"/>
      <c r="B350"/>
      <c r="C350" s="1"/>
      <c r="D350" s="24"/>
      <c r="E350" s="27"/>
      <c r="F350" s="24"/>
      <c r="G350" s="27"/>
      <c r="H350" s="24"/>
      <c r="I350" s="27"/>
      <c r="J350" s="24"/>
      <c r="K350" s="27"/>
      <c r="L350" s="24"/>
      <c r="M350" s="27"/>
      <c r="N350" s="24"/>
      <c r="O350" s="27"/>
      <c r="P350" s="24"/>
      <c r="Q350" s="27"/>
      <c r="R350" s="24"/>
      <c r="S350" s="27"/>
      <c r="T350" s="24"/>
      <c r="U350" s="27"/>
      <c r="V350" s="24"/>
      <c r="W350" s="27"/>
      <c r="X350" s="24"/>
      <c r="Y350" s="27"/>
      <c r="Z350" s="24"/>
      <c r="AA350" s="27"/>
      <c r="AB350" s="24"/>
      <c r="AC350" s="27"/>
      <c r="AD350" s="24"/>
      <c r="AE350" s="27"/>
    </row>
    <row r="351" spans="1:31" s="2" customFormat="1">
      <c r="A351"/>
      <c r="B351"/>
      <c r="C351" s="1"/>
      <c r="D351" s="24"/>
      <c r="E351" s="27"/>
      <c r="F351" s="24"/>
      <c r="G351" s="27"/>
      <c r="H351" s="24"/>
      <c r="I351" s="27"/>
      <c r="J351" s="24"/>
      <c r="K351" s="27"/>
      <c r="L351" s="24"/>
      <c r="M351" s="27"/>
      <c r="N351" s="24"/>
      <c r="O351" s="27"/>
      <c r="P351" s="24"/>
      <c r="Q351" s="27"/>
      <c r="R351" s="24"/>
      <c r="S351" s="27"/>
      <c r="T351" s="24"/>
      <c r="U351" s="27"/>
      <c r="V351" s="24"/>
      <c r="W351" s="27"/>
      <c r="X351" s="24"/>
      <c r="Y351" s="27"/>
      <c r="Z351" s="24"/>
      <c r="AA351" s="27"/>
      <c r="AB351" s="24"/>
      <c r="AC351" s="27"/>
      <c r="AD351" s="24"/>
      <c r="AE351" s="27"/>
    </row>
    <row r="352" spans="1:31" s="2" customFormat="1">
      <c r="A352"/>
      <c r="B352"/>
      <c r="C352" s="1"/>
      <c r="D352" s="24"/>
      <c r="E352" s="27"/>
      <c r="F352" s="24"/>
      <c r="G352" s="27"/>
      <c r="H352" s="24"/>
      <c r="I352" s="27"/>
      <c r="J352" s="24"/>
      <c r="K352" s="27"/>
      <c r="L352" s="24"/>
      <c r="M352" s="27"/>
      <c r="N352" s="24"/>
      <c r="O352" s="27"/>
      <c r="P352" s="24"/>
      <c r="Q352" s="27"/>
      <c r="R352" s="24"/>
      <c r="S352" s="27"/>
      <c r="T352" s="24"/>
      <c r="U352" s="27"/>
      <c r="V352" s="24"/>
      <c r="W352" s="27"/>
      <c r="X352" s="24"/>
      <c r="Y352" s="27"/>
      <c r="Z352" s="24"/>
      <c r="AA352" s="27"/>
      <c r="AB352" s="24"/>
      <c r="AC352" s="27"/>
      <c r="AD352" s="24"/>
      <c r="AE352" s="27"/>
    </row>
    <row r="353" spans="1:31" s="2" customFormat="1">
      <c r="A353"/>
      <c r="B353"/>
      <c r="C353" s="1"/>
      <c r="D353" s="24"/>
      <c r="E353" s="27"/>
      <c r="F353" s="24"/>
      <c r="G353" s="27"/>
      <c r="H353" s="24"/>
      <c r="I353" s="27"/>
      <c r="J353" s="24"/>
      <c r="K353" s="27"/>
      <c r="L353" s="24"/>
      <c r="M353" s="27"/>
      <c r="N353" s="24"/>
      <c r="O353" s="27"/>
      <c r="P353" s="24"/>
      <c r="Q353" s="27"/>
      <c r="R353" s="24"/>
      <c r="S353" s="27"/>
      <c r="T353" s="24"/>
      <c r="U353" s="27"/>
      <c r="V353" s="24"/>
      <c r="W353" s="27"/>
      <c r="X353" s="24"/>
      <c r="Y353" s="27"/>
      <c r="Z353" s="24"/>
      <c r="AA353" s="27"/>
      <c r="AB353" s="24"/>
      <c r="AC353" s="27"/>
      <c r="AD353" s="24"/>
      <c r="AE353" s="27"/>
    </row>
    <row r="354" spans="1:31" s="2" customFormat="1">
      <c r="A354"/>
      <c r="B354"/>
      <c r="C354" s="1"/>
      <c r="D354" s="24"/>
      <c r="E354" s="27"/>
      <c r="F354" s="24"/>
      <c r="G354" s="27"/>
      <c r="H354" s="24"/>
      <c r="I354" s="27"/>
      <c r="J354" s="24"/>
      <c r="K354" s="27"/>
      <c r="L354" s="24"/>
      <c r="M354" s="27"/>
      <c r="N354" s="24"/>
      <c r="O354" s="27"/>
      <c r="P354" s="24"/>
      <c r="Q354" s="27"/>
      <c r="R354" s="24"/>
      <c r="S354" s="27"/>
      <c r="T354" s="24"/>
      <c r="U354" s="27"/>
      <c r="V354" s="24"/>
      <c r="W354" s="27"/>
      <c r="X354" s="24"/>
      <c r="Y354" s="27"/>
      <c r="Z354" s="24"/>
      <c r="AA354" s="27"/>
      <c r="AB354" s="24"/>
      <c r="AC354" s="27"/>
      <c r="AD354" s="24"/>
      <c r="AE354" s="27"/>
    </row>
    <row r="355" spans="1:31" s="2" customFormat="1">
      <c r="A355"/>
      <c r="B355"/>
      <c r="C355" s="1"/>
      <c r="D355" s="24"/>
      <c r="E355" s="27"/>
      <c r="F355" s="24"/>
      <c r="G355" s="27"/>
      <c r="H355" s="24"/>
      <c r="I355" s="27"/>
      <c r="J355" s="24"/>
      <c r="K355" s="27"/>
      <c r="L355" s="24"/>
      <c r="M355" s="27"/>
      <c r="N355" s="24"/>
      <c r="O355" s="27"/>
      <c r="P355" s="24"/>
      <c r="Q355" s="27"/>
      <c r="R355" s="24"/>
      <c r="S355" s="27"/>
      <c r="T355" s="24"/>
      <c r="U355" s="27"/>
      <c r="V355" s="24"/>
      <c r="W355" s="27"/>
      <c r="X355" s="24"/>
      <c r="Y355" s="27"/>
      <c r="Z355" s="24"/>
      <c r="AA355" s="27"/>
      <c r="AB355" s="24"/>
      <c r="AC355" s="27"/>
      <c r="AD355" s="24"/>
      <c r="AE355" s="27"/>
    </row>
    <row r="356" spans="1:31" s="2" customFormat="1">
      <c r="A356"/>
      <c r="B356"/>
      <c r="C356" s="1"/>
      <c r="D356" s="24"/>
      <c r="E356" s="27"/>
      <c r="F356" s="24"/>
      <c r="G356" s="27"/>
      <c r="H356" s="24"/>
      <c r="I356" s="27"/>
      <c r="J356" s="24"/>
      <c r="K356" s="27"/>
      <c r="L356" s="24"/>
      <c r="M356" s="27"/>
      <c r="N356" s="24"/>
      <c r="O356" s="27"/>
      <c r="P356" s="24"/>
      <c r="Q356" s="27"/>
      <c r="R356" s="24"/>
      <c r="S356" s="27"/>
      <c r="T356" s="24"/>
      <c r="U356" s="27"/>
      <c r="V356" s="24"/>
      <c r="W356" s="27"/>
      <c r="X356" s="24"/>
      <c r="Y356" s="27"/>
      <c r="Z356" s="24"/>
      <c r="AA356" s="27"/>
      <c r="AB356" s="24"/>
      <c r="AC356" s="27"/>
      <c r="AD356" s="24"/>
      <c r="AE356" s="27"/>
    </row>
    <row r="357" spans="1:31" s="2" customFormat="1">
      <c r="A357"/>
      <c r="B357"/>
      <c r="C357" s="1"/>
      <c r="D357" s="24"/>
      <c r="E357" s="27"/>
      <c r="F357" s="24"/>
      <c r="G357" s="27"/>
      <c r="H357" s="24"/>
      <c r="I357" s="27"/>
      <c r="J357" s="24"/>
      <c r="K357" s="27"/>
      <c r="L357" s="24"/>
      <c r="M357" s="27"/>
      <c r="N357" s="24"/>
      <c r="O357" s="27"/>
      <c r="P357" s="24"/>
      <c r="Q357" s="27"/>
      <c r="R357" s="24"/>
      <c r="S357" s="27"/>
      <c r="T357" s="24"/>
      <c r="U357" s="27"/>
      <c r="V357" s="24"/>
      <c r="W357" s="27"/>
      <c r="X357" s="24"/>
      <c r="Y357" s="27"/>
      <c r="Z357" s="24"/>
      <c r="AA357" s="27"/>
      <c r="AB357" s="24"/>
      <c r="AC357" s="27"/>
      <c r="AD357" s="24"/>
      <c r="AE357" s="27"/>
    </row>
    <row r="358" spans="1:31" s="2" customFormat="1">
      <c r="A358"/>
      <c r="B358"/>
      <c r="C358" s="1"/>
      <c r="D358" s="24"/>
      <c r="E358" s="27"/>
      <c r="F358" s="24"/>
      <c r="G358" s="27"/>
      <c r="H358" s="24"/>
      <c r="I358" s="27"/>
      <c r="J358" s="24"/>
      <c r="K358" s="27"/>
      <c r="L358" s="24"/>
      <c r="M358" s="27"/>
      <c r="N358" s="24"/>
      <c r="O358" s="27"/>
      <c r="P358" s="24"/>
      <c r="Q358" s="27"/>
      <c r="R358" s="24"/>
      <c r="S358" s="27"/>
      <c r="T358" s="24"/>
      <c r="U358" s="27"/>
      <c r="V358" s="24"/>
      <c r="W358" s="27"/>
      <c r="X358" s="24"/>
      <c r="Y358" s="27"/>
      <c r="Z358" s="24"/>
      <c r="AA358" s="27"/>
      <c r="AB358" s="24"/>
      <c r="AC358" s="27"/>
      <c r="AD358" s="24"/>
      <c r="AE358" s="27"/>
    </row>
    <row r="359" spans="1:31" s="2" customFormat="1">
      <c r="A359"/>
      <c r="B359"/>
      <c r="C359" s="1"/>
      <c r="D359" s="24"/>
      <c r="E359" s="27"/>
      <c r="F359" s="24"/>
      <c r="G359" s="27"/>
      <c r="H359" s="24"/>
      <c r="I359" s="27"/>
      <c r="J359" s="24"/>
      <c r="K359" s="27"/>
      <c r="L359" s="24"/>
      <c r="M359" s="27"/>
      <c r="N359" s="24"/>
      <c r="O359" s="27"/>
      <c r="P359" s="24"/>
      <c r="Q359" s="27"/>
      <c r="R359" s="24"/>
      <c r="S359" s="27"/>
      <c r="T359" s="24"/>
      <c r="U359" s="27"/>
      <c r="V359" s="24"/>
      <c r="W359" s="27"/>
      <c r="X359" s="24"/>
      <c r="Y359" s="27"/>
      <c r="Z359" s="24"/>
      <c r="AA359" s="27"/>
      <c r="AB359" s="24"/>
      <c r="AC359" s="27"/>
      <c r="AD359" s="24"/>
      <c r="AE359" s="27"/>
    </row>
  </sheetData>
  <conditionalFormatting sqref="F273:G273 A8 AF8:XFD8 AF273:XFD273 F8 C8">
    <cfRule type="expression" dxfId="83" priority="14">
      <formula>$B8=#REF!</formula>
    </cfRule>
  </conditionalFormatting>
  <conditionalFormatting sqref="AF3:XFD72 F74:G359 AF74:XFD359 A3:A53 C3:C53 F3:G72">
    <cfRule type="expression" dxfId="82" priority="15">
      <formula>$B3=$B2</formula>
    </cfRule>
  </conditionalFormatting>
  <conditionalFormatting sqref="F58:G58 AF58:XFD58">
    <cfRule type="expression" dxfId="81" priority="16">
      <formula>$B58=$B55</formula>
    </cfRule>
  </conditionalFormatting>
  <conditionalFormatting sqref="F73:G73 AF73:XFD73">
    <cfRule type="expression" dxfId="80" priority="17">
      <formula>$B73=$B65</formula>
    </cfRule>
  </conditionalFormatting>
  <conditionalFormatting sqref="F3:F53">
    <cfRule type="cellIs" dxfId="79" priority="13" operator="equal">
      <formula>0</formula>
    </cfRule>
  </conditionalFormatting>
  <conditionalFormatting sqref="H273:AE273 H8 J8 L8 N8 P8 R8 T8 V8 X8 Z8 AB8 AD8">
    <cfRule type="expression" dxfId="78" priority="9">
      <formula>$B8=#REF!</formula>
    </cfRule>
  </conditionalFormatting>
  <conditionalFormatting sqref="H74:AE359 H3:AE72">
    <cfRule type="expression" dxfId="77" priority="10">
      <formula>$B3=$B2</formula>
    </cfRule>
  </conditionalFormatting>
  <conditionalFormatting sqref="N3:N53 P3:P53 R3:R53 T3:T53 X3:X53 Z3:Z53 AB3:AB53 AD3:AD53 H3:H53 J3:J53 L3:L53 V3:V53">
    <cfRule type="cellIs" dxfId="76" priority="8" operator="equal">
      <formula>0</formula>
    </cfRule>
  </conditionalFormatting>
  <conditionalFormatting sqref="D273:E273 D8">
    <cfRule type="expression" dxfId="75" priority="4">
      <formula>$B8=#REF!</formula>
    </cfRule>
  </conditionalFormatting>
  <conditionalFormatting sqref="D74:E359 D3:E72">
    <cfRule type="expression" dxfId="74" priority="5">
      <formula>$B3=$B2</formula>
    </cfRule>
  </conditionalFormatting>
  <conditionalFormatting sqref="H58:AE58">
    <cfRule type="expression" dxfId="73" priority="11">
      <formula>$B58=$B55</formula>
    </cfRule>
  </conditionalFormatting>
  <conditionalFormatting sqref="H73:AE73">
    <cfRule type="expression" dxfId="72" priority="12">
      <formula>$B73=$B65</formula>
    </cfRule>
  </conditionalFormatting>
  <conditionalFormatting sqref="D3:D53">
    <cfRule type="cellIs" dxfId="71" priority="3" operator="equal">
      <formula>0</formula>
    </cfRule>
  </conditionalFormatting>
  <conditionalFormatting sqref="D58:E58">
    <cfRule type="expression" dxfId="70" priority="6">
      <formula>$B58=$B55</formula>
    </cfRule>
  </conditionalFormatting>
  <conditionalFormatting sqref="D73:E73">
    <cfRule type="expression" dxfId="69" priority="7">
      <formula>$B73=$B65</formula>
    </cfRule>
  </conditionalFormatting>
  <conditionalFormatting sqref="B8">
    <cfRule type="expression" dxfId="68" priority="1">
      <formula>$B8=#REF!</formula>
    </cfRule>
  </conditionalFormatting>
  <conditionalFormatting sqref="B3:B53">
    <cfRule type="expression" dxfId="67" priority="2">
      <formula>$B3=$B2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89FE-4821-423C-92ED-238B1E33D77A}">
  <dimension ref="A1:P360"/>
  <sheetViews>
    <sheetView workbookViewId="0">
      <pane xSplit="3" ySplit="2" topLeftCell="D330" activePane="bottomRight" state="frozen"/>
      <selection pane="topRight" activeCell="D1" sqref="D1"/>
      <selection pane="bottomLeft" activeCell="A3" sqref="A3"/>
      <selection pane="bottomRight" activeCell="J223" sqref="J223"/>
    </sheetView>
  </sheetViews>
  <sheetFormatPr defaultRowHeight="14.4"/>
  <cols>
    <col min="1" max="1" width="6.5546875" style="6" bestFit="1" customWidth="1"/>
    <col min="2" max="2" width="12.44140625" style="7" bestFit="1" customWidth="1"/>
    <col min="3" max="3" width="12" style="7" bestFit="1" customWidth="1"/>
    <col min="4" max="4" width="10.5546875" style="222" bestFit="1" customWidth="1"/>
    <col min="5" max="5" width="10.5546875" style="225" bestFit="1" customWidth="1"/>
    <col min="6" max="16" width="10.5546875" style="19" bestFit="1" customWidth="1"/>
  </cols>
  <sheetData>
    <row r="1" spans="1:16" ht="15" thickBot="1"/>
    <row r="2" spans="1:16">
      <c r="A2" s="3" t="s">
        <v>80</v>
      </c>
      <c r="B2" s="4" t="s">
        <v>82</v>
      </c>
      <c r="C2" s="4" t="s">
        <v>107</v>
      </c>
      <c r="D2" s="223">
        <v>43922</v>
      </c>
      <c r="E2" s="226">
        <v>43952</v>
      </c>
      <c r="F2" s="155">
        <v>43983</v>
      </c>
      <c r="G2" s="155">
        <v>44013</v>
      </c>
      <c r="H2" s="155">
        <v>44044</v>
      </c>
      <c r="I2" s="155">
        <v>44075</v>
      </c>
      <c r="J2" s="155">
        <v>44105</v>
      </c>
      <c r="K2" s="155">
        <v>44136</v>
      </c>
      <c r="L2" s="155">
        <v>44166</v>
      </c>
      <c r="M2" s="155">
        <v>44197</v>
      </c>
      <c r="N2" s="155">
        <v>44228</v>
      </c>
      <c r="O2" s="155">
        <v>44256</v>
      </c>
      <c r="P2" s="155">
        <v>44287</v>
      </c>
    </row>
    <row r="3" spans="1:16" s="2" customFormat="1">
      <c r="A3" s="5" t="s">
        <v>17</v>
      </c>
      <c r="B3" s="2" t="s">
        <v>22</v>
      </c>
      <c r="C3" s="2" t="s">
        <v>108</v>
      </c>
      <c r="D3" s="224">
        <v>2</v>
      </c>
      <c r="E3" s="227" t="e">
        <v>#N/A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2" customFormat="1">
      <c r="A4" s="5" t="s">
        <v>17</v>
      </c>
      <c r="B4" s="2" t="s">
        <v>22</v>
      </c>
      <c r="C4" s="2" t="s">
        <v>109</v>
      </c>
      <c r="D4" s="224">
        <v>0</v>
      </c>
      <c r="E4" s="227" t="e">
        <v>#N/A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2" customFormat="1">
      <c r="A5" s="5" t="s">
        <v>17</v>
      </c>
      <c r="B5" s="2" t="s">
        <v>22</v>
      </c>
      <c r="C5" s="2" t="s">
        <v>110</v>
      </c>
      <c r="D5" s="224">
        <v>0</v>
      </c>
      <c r="E5" s="227" t="e">
        <v>#N/A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s="2" customFormat="1">
      <c r="A6" s="5" t="s">
        <v>17</v>
      </c>
      <c r="B6" s="2" t="s">
        <v>22</v>
      </c>
      <c r="C6" s="2" t="s">
        <v>111</v>
      </c>
      <c r="D6" s="224">
        <v>0</v>
      </c>
      <c r="E6" s="227" t="e">
        <v>#N/A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2" customFormat="1">
      <c r="A7" s="5" t="s">
        <v>17</v>
      </c>
      <c r="B7" s="2" t="s">
        <v>22</v>
      </c>
      <c r="C7" s="2" t="s">
        <v>112</v>
      </c>
      <c r="D7" s="224">
        <v>0</v>
      </c>
      <c r="E7" s="227" t="e">
        <v>#N/A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s="2" customFormat="1">
      <c r="A8" s="5" t="s">
        <v>17</v>
      </c>
      <c r="B8" s="2" t="s">
        <v>22</v>
      </c>
      <c r="C8" s="2" t="s">
        <v>113</v>
      </c>
      <c r="D8" s="224">
        <v>0</v>
      </c>
      <c r="E8" s="227" t="e">
        <v>#N/A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s="2" customFormat="1">
      <c r="A9" s="5" t="s">
        <v>17</v>
      </c>
      <c r="B9" s="2" t="s">
        <v>22</v>
      </c>
      <c r="C9" s="2" t="s">
        <v>114</v>
      </c>
      <c r="D9" s="224">
        <v>0</v>
      </c>
      <c r="E9" s="227" t="e">
        <v>#N/A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s="2" customFormat="1">
      <c r="A10" s="5" t="s">
        <v>20</v>
      </c>
      <c r="B10" s="2" t="s">
        <v>59</v>
      </c>
      <c r="C10" s="2" t="s">
        <v>108</v>
      </c>
      <c r="D10" s="224">
        <v>230</v>
      </c>
      <c r="E10" s="227">
        <v>1527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s="2" customFormat="1">
      <c r="A11" s="5" t="s">
        <v>20</v>
      </c>
      <c r="B11" s="2" t="s">
        <v>59</v>
      </c>
      <c r="C11" s="2" t="s">
        <v>109</v>
      </c>
      <c r="D11" s="224">
        <v>174</v>
      </c>
      <c r="E11" s="227">
        <v>708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s="2" customFormat="1">
      <c r="A12" s="5" t="s">
        <v>20</v>
      </c>
      <c r="B12" s="2" t="s">
        <v>59</v>
      </c>
      <c r="C12" s="2" t="s">
        <v>110</v>
      </c>
      <c r="D12" s="224">
        <v>21</v>
      </c>
      <c r="E12" s="227">
        <v>62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s="2" customFormat="1">
      <c r="A13" s="5" t="s">
        <v>20</v>
      </c>
      <c r="B13" s="2" t="s">
        <v>59</v>
      </c>
      <c r="C13" s="2" t="s">
        <v>111</v>
      </c>
      <c r="D13" s="224">
        <v>0</v>
      </c>
      <c r="E13" s="22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2" customFormat="1">
      <c r="A14" s="5" t="s">
        <v>20</v>
      </c>
      <c r="B14" s="2" t="s">
        <v>59</v>
      </c>
      <c r="C14" s="2" t="s">
        <v>112</v>
      </c>
      <c r="D14" s="224">
        <v>0</v>
      </c>
      <c r="E14" s="227"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s="2" customFormat="1">
      <c r="A15" s="5" t="s">
        <v>20</v>
      </c>
      <c r="B15" s="2" t="s">
        <v>59</v>
      </c>
      <c r="C15" s="2" t="s">
        <v>113</v>
      </c>
      <c r="D15" s="224">
        <v>0</v>
      </c>
      <c r="E15" s="227">
        <v>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s="2" customFormat="1">
      <c r="A16" s="5" t="s">
        <v>20</v>
      </c>
      <c r="B16" s="2" t="s">
        <v>59</v>
      </c>
      <c r="C16" s="2" t="s">
        <v>114</v>
      </c>
      <c r="D16" s="224">
        <v>0</v>
      </c>
      <c r="E16" s="227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s="2" customFormat="1">
      <c r="A17" s="5" t="s">
        <v>19</v>
      </c>
      <c r="B17" s="2" t="s">
        <v>48</v>
      </c>
      <c r="C17" s="2" t="s">
        <v>108</v>
      </c>
      <c r="D17" s="224" t="e">
        <v>#N/A</v>
      </c>
      <c r="E17" s="227" t="e">
        <v>#N/A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s="2" customFormat="1">
      <c r="A18" s="5" t="s">
        <v>19</v>
      </c>
      <c r="B18" s="2" t="s">
        <v>48</v>
      </c>
      <c r="C18" s="2" t="s">
        <v>109</v>
      </c>
      <c r="D18" s="224" t="e">
        <v>#N/A</v>
      </c>
      <c r="E18" s="227" t="e">
        <v>#N/A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s="2" customFormat="1">
      <c r="A19" s="5" t="str">
        <f>A18</f>
        <v>ROA</v>
      </c>
      <c r="B19" s="2" t="str">
        <f>B18</f>
        <v>BOLIVIA</v>
      </c>
      <c r="C19" s="2" t="s">
        <v>110</v>
      </c>
      <c r="D19" s="224" t="e">
        <v>#N/A</v>
      </c>
      <c r="E19" s="227" t="e">
        <v>#N/A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s="2" customFormat="1">
      <c r="A20" s="5" t="s">
        <v>19</v>
      </c>
      <c r="B20" s="2" t="s">
        <v>48</v>
      </c>
      <c r="C20" s="2" t="s">
        <v>111</v>
      </c>
      <c r="D20" s="224" t="e">
        <v>#N/A</v>
      </c>
      <c r="E20" s="227" t="e">
        <v>#N/A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s="2" customFormat="1">
      <c r="A21" s="5" t="s">
        <v>19</v>
      </c>
      <c r="B21" s="2" t="s">
        <v>48</v>
      </c>
      <c r="C21" s="2" t="s">
        <v>112</v>
      </c>
      <c r="D21" s="224" t="e">
        <v>#N/A</v>
      </c>
      <c r="E21" s="227" t="e">
        <v>#N/A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2" customFormat="1">
      <c r="A22" s="5" t="s">
        <v>19</v>
      </c>
      <c r="B22" s="2" t="s">
        <v>48</v>
      </c>
      <c r="C22" s="2" t="s">
        <v>113</v>
      </c>
      <c r="D22" s="224" t="e">
        <v>#N/A</v>
      </c>
      <c r="E22" s="227" t="e">
        <v>#N/A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s="2" customFormat="1">
      <c r="A23" s="5" t="s">
        <v>19</v>
      </c>
      <c r="B23" s="2" t="s">
        <v>48</v>
      </c>
      <c r="C23" s="2" t="s">
        <v>114</v>
      </c>
      <c r="D23" s="224" t="e">
        <v>#N/A</v>
      </c>
      <c r="E23" s="227" t="e">
        <v>#N/A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s="2" customFormat="1">
      <c r="A24" s="5" t="s">
        <v>19</v>
      </c>
      <c r="B24" s="2" t="s">
        <v>49</v>
      </c>
      <c r="C24" s="2" t="s">
        <v>108</v>
      </c>
      <c r="D24" s="224" t="e">
        <v>#N/A</v>
      </c>
      <c r="E24" s="227" t="e">
        <v>#N/A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2" customFormat="1">
      <c r="A25" s="5" t="s">
        <v>19</v>
      </c>
      <c r="B25" s="2" t="s">
        <v>49</v>
      </c>
      <c r="C25" s="2" t="s">
        <v>109</v>
      </c>
      <c r="D25" s="224" t="e">
        <v>#N/A</v>
      </c>
      <c r="E25" s="227" t="e">
        <v>#N/A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2" customFormat="1">
      <c r="A26" s="5" t="str">
        <f>A25</f>
        <v>ROA</v>
      </c>
      <c r="B26" s="2" t="str">
        <f>B25</f>
        <v>BRAZIL</v>
      </c>
      <c r="C26" s="2" t="s">
        <v>110</v>
      </c>
      <c r="D26" s="224" t="e">
        <v>#N/A</v>
      </c>
      <c r="E26" s="227" t="e">
        <v>#N/A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2" customFormat="1">
      <c r="A27" s="5" t="s">
        <v>19</v>
      </c>
      <c r="B27" s="2" t="s">
        <v>49</v>
      </c>
      <c r="C27" s="2" t="s">
        <v>111</v>
      </c>
      <c r="D27" s="224" t="e">
        <v>#N/A</v>
      </c>
      <c r="E27" s="227" t="e">
        <v>#N/A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s="2" customFormat="1">
      <c r="A28" s="5" t="s">
        <v>19</v>
      </c>
      <c r="B28" s="2" t="s">
        <v>49</v>
      </c>
      <c r="C28" s="2" t="s">
        <v>112</v>
      </c>
      <c r="D28" s="224" t="e">
        <v>#N/A</v>
      </c>
      <c r="E28" s="227" t="e">
        <v>#N/A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s="2" customFormat="1">
      <c r="A29" s="5" t="s">
        <v>19</v>
      </c>
      <c r="B29" s="2" t="s">
        <v>49</v>
      </c>
      <c r="C29" s="2" t="s">
        <v>113</v>
      </c>
      <c r="D29" s="224" t="e">
        <v>#N/A</v>
      </c>
      <c r="E29" s="227" t="e">
        <v>#N/A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2" customFormat="1">
      <c r="A30" s="5" t="s">
        <v>19</v>
      </c>
      <c r="B30" s="2" t="s">
        <v>49</v>
      </c>
      <c r="C30" s="2" t="s">
        <v>114</v>
      </c>
      <c r="D30" s="224" t="e">
        <v>#N/A</v>
      </c>
      <c r="E30" s="227" t="e">
        <v>#N/A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s="2" customFormat="1">
      <c r="A31" s="5" t="s">
        <v>20</v>
      </c>
      <c r="B31" s="2" t="s">
        <v>60</v>
      </c>
      <c r="C31" s="2" t="s">
        <v>108</v>
      </c>
      <c r="D31" s="224">
        <v>163</v>
      </c>
      <c r="E31" s="227">
        <v>760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s="2" customFormat="1">
      <c r="A32" s="5" t="s">
        <v>20</v>
      </c>
      <c r="B32" s="2" t="s">
        <v>60</v>
      </c>
      <c r="C32" s="2" t="s">
        <v>109</v>
      </c>
      <c r="D32" s="224">
        <v>103</v>
      </c>
      <c r="E32" s="227">
        <v>323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s="2" customFormat="1">
      <c r="A33" s="5" t="s">
        <v>20</v>
      </c>
      <c r="B33" s="2" t="s">
        <v>60</v>
      </c>
      <c r="C33" s="2" t="s">
        <v>110</v>
      </c>
      <c r="D33" s="224">
        <v>40</v>
      </c>
      <c r="E33" s="227">
        <v>63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s="2" customFormat="1">
      <c r="A34" s="5" t="str">
        <f>A33</f>
        <v>WARO</v>
      </c>
      <c r="B34" s="2" t="str">
        <f>B33</f>
        <v>BURKINA FASO</v>
      </c>
      <c r="C34" s="2" t="s">
        <v>111</v>
      </c>
      <c r="D34" s="224">
        <v>2</v>
      </c>
      <c r="E34" s="227">
        <v>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s="2" customFormat="1">
      <c r="A35" s="5" t="s">
        <v>20</v>
      </c>
      <c r="B35" s="2" t="s">
        <v>60</v>
      </c>
      <c r="C35" s="2" t="s">
        <v>112</v>
      </c>
      <c r="D35" s="224">
        <v>0</v>
      </c>
      <c r="E35" s="227">
        <v>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s="2" customFormat="1">
      <c r="A36" s="5" t="s">
        <v>20</v>
      </c>
      <c r="B36" s="2" t="s">
        <v>60</v>
      </c>
      <c r="C36" s="2" t="s">
        <v>113</v>
      </c>
      <c r="D36" s="224">
        <v>0</v>
      </c>
      <c r="E36" s="227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2" customFormat="1">
      <c r="A37" s="5" t="s">
        <v>20</v>
      </c>
      <c r="B37" s="2" t="s">
        <v>60</v>
      </c>
      <c r="C37" s="2" t="s">
        <v>114</v>
      </c>
      <c r="D37" s="224">
        <v>0</v>
      </c>
      <c r="E37" s="227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2" customFormat="1">
      <c r="A38" s="5" t="s">
        <v>17</v>
      </c>
      <c r="B38" s="2" t="s">
        <v>23</v>
      </c>
      <c r="C38" s="2" t="s">
        <v>108</v>
      </c>
      <c r="D38" s="224" t="e">
        <v>#N/A</v>
      </c>
      <c r="E38" s="227">
        <v>2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2" customFormat="1">
      <c r="A39" s="5" t="s">
        <v>17</v>
      </c>
      <c r="B39" s="2" t="s">
        <v>23</v>
      </c>
      <c r="C39" s="2" t="s">
        <v>109</v>
      </c>
      <c r="D39" s="224" t="e">
        <v>#N/A</v>
      </c>
      <c r="E39" s="227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s="2" customFormat="1">
      <c r="A40" s="5" t="str">
        <f>A39</f>
        <v>ARO</v>
      </c>
      <c r="B40" s="2" t="str">
        <f>B39</f>
        <v>CAMBODIA</v>
      </c>
      <c r="C40" s="2" t="s">
        <v>110</v>
      </c>
      <c r="D40" s="224" t="e">
        <v>#N/A</v>
      </c>
      <c r="E40" s="227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s="2" customFormat="1">
      <c r="A41" s="5" t="s">
        <v>17</v>
      </c>
      <c r="B41" s="2" t="s">
        <v>23</v>
      </c>
      <c r="C41" s="2" t="s">
        <v>111</v>
      </c>
      <c r="D41" s="224" t="e">
        <v>#N/A</v>
      </c>
      <c r="E41" s="227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s="2" customFormat="1">
      <c r="A42" s="5" t="s">
        <v>17</v>
      </c>
      <c r="B42" s="2" t="s">
        <v>23</v>
      </c>
      <c r="C42" s="2" t="s">
        <v>112</v>
      </c>
      <c r="D42" s="224" t="e">
        <v>#N/A</v>
      </c>
      <c r="E42" s="227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s="2" customFormat="1">
      <c r="A43" s="5" t="s">
        <v>17</v>
      </c>
      <c r="B43" s="2" t="s">
        <v>23</v>
      </c>
      <c r="C43" s="2" t="s">
        <v>113</v>
      </c>
      <c r="D43" s="224" t="e">
        <v>#N/A</v>
      </c>
      <c r="E43" s="227">
        <v>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s="2" customFormat="1">
      <c r="A44" s="5" t="s">
        <v>17</v>
      </c>
      <c r="B44" s="2" t="s">
        <v>23</v>
      </c>
      <c r="C44" s="2" t="s">
        <v>114</v>
      </c>
      <c r="D44" s="224" t="e">
        <v>#N/A</v>
      </c>
      <c r="E44" s="227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s="2" customFormat="1">
      <c r="A45" s="5" t="s">
        <v>20</v>
      </c>
      <c r="B45" s="2" t="s">
        <v>61</v>
      </c>
      <c r="C45" s="2" t="s">
        <v>108</v>
      </c>
      <c r="D45" s="224">
        <v>422</v>
      </c>
      <c r="E45" s="227">
        <v>496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s="2" customFormat="1">
      <c r="A46" s="5" t="s">
        <v>20</v>
      </c>
      <c r="B46" s="2" t="s">
        <v>61</v>
      </c>
      <c r="C46" s="2" t="s">
        <v>109</v>
      </c>
      <c r="D46" s="224">
        <v>143</v>
      </c>
      <c r="E46" s="227">
        <v>321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s="2" customFormat="1">
      <c r="A47" s="5" t="s">
        <v>20</v>
      </c>
      <c r="B47" s="2" t="s">
        <v>61</v>
      </c>
      <c r="C47" s="2" t="s">
        <v>110</v>
      </c>
      <c r="D47" s="224">
        <v>35</v>
      </c>
      <c r="E47" s="227">
        <v>112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s="2" customFormat="1">
      <c r="A48" s="5" t="str">
        <f>A47</f>
        <v>WARO</v>
      </c>
      <c r="B48" s="2" t="str">
        <f>B47</f>
        <v>CAMEROON</v>
      </c>
      <c r="C48" s="2" t="s">
        <v>111</v>
      </c>
      <c r="D48" s="224">
        <v>3</v>
      </c>
      <c r="E48" s="227">
        <v>16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s="2" customFormat="1">
      <c r="A49" s="5" t="s">
        <v>20</v>
      </c>
      <c r="B49" s="2" t="s">
        <v>61</v>
      </c>
      <c r="C49" s="2" t="s">
        <v>112</v>
      </c>
      <c r="D49" s="224">
        <v>0</v>
      </c>
      <c r="E49" s="227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s="2" customFormat="1">
      <c r="A50" s="5" t="s">
        <v>20</v>
      </c>
      <c r="B50" s="2" t="s">
        <v>61</v>
      </c>
      <c r="C50" s="2" t="s">
        <v>113</v>
      </c>
      <c r="D50" s="224">
        <v>0</v>
      </c>
      <c r="E50" s="227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s="2" customFormat="1">
      <c r="A51" s="5" t="s">
        <v>20</v>
      </c>
      <c r="B51" s="2" t="s">
        <v>61</v>
      </c>
      <c r="C51" s="2" t="s">
        <v>114</v>
      </c>
      <c r="D51" s="224">
        <v>0</v>
      </c>
      <c r="E51" s="227">
        <v>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s="2" customFormat="1">
      <c r="A52" s="5" t="s">
        <v>20</v>
      </c>
      <c r="B52" s="2" t="s">
        <v>62</v>
      </c>
      <c r="C52" s="2" t="s">
        <v>108</v>
      </c>
      <c r="D52" s="224">
        <v>183</v>
      </c>
      <c r="E52" s="227">
        <v>182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s="2" customFormat="1">
      <c r="A53" s="5" t="s">
        <v>20</v>
      </c>
      <c r="B53" s="2" t="s">
        <v>62</v>
      </c>
      <c r="C53" s="2" t="s">
        <v>109</v>
      </c>
      <c r="D53" s="224">
        <v>87</v>
      </c>
      <c r="E53" s="227">
        <v>85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s="2" customFormat="1">
      <c r="A54" s="5" t="str">
        <f>A53</f>
        <v>WARO</v>
      </c>
      <c r="B54" s="2" t="str">
        <f>B53</f>
        <v>CAR</v>
      </c>
      <c r="C54" s="2" t="s">
        <v>110</v>
      </c>
      <c r="D54" s="224">
        <v>20</v>
      </c>
      <c r="E54" s="227">
        <v>29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s="2" customFormat="1">
      <c r="A55" s="5" t="s">
        <v>20</v>
      </c>
      <c r="B55" s="2" t="s">
        <v>62</v>
      </c>
      <c r="C55" s="2" t="s">
        <v>111</v>
      </c>
      <c r="D55" s="224">
        <v>2</v>
      </c>
      <c r="E55" s="227">
        <v>4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s="2" customFormat="1">
      <c r="A56" s="5" t="s">
        <v>20</v>
      </c>
      <c r="B56" s="2" t="s">
        <v>62</v>
      </c>
      <c r="C56" s="2" t="s">
        <v>112</v>
      </c>
      <c r="D56" s="224">
        <v>0</v>
      </c>
      <c r="E56" s="227">
        <v>1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s="2" customFormat="1">
      <c r="A57" s="5" t="s">
        <v>20</v>
      </c>
      <c r="B57" s="2" t="s">
        <v>62</v>
      </c>
      <c r="C57" s="2" t="s">
        <v>113</v>
      </c>
      <c r="D57" s="224">
        <v>0</v>
      </c>
      <c r="E57" s="22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s="2" customFormat="1">
      <c r="A58" s="5" t="s">
        <v>20</v>
      </c>
      <c r="B58" s="2" t="s">
        <v>62</v>
      </c>
      <c r="C58" s="2" t="s">
        <v>114</v>
      </c>
      <c r="D58" s="224">
        <v>0</v>
      </c>
      <c r="E58" s="22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s="2" customFormat="1">
      <c r="A59" s="5" t="s">
        <v>17</v>
      </c>
      <c r="B59" s="2" t="s">
        <v>24</v>
      </c>
      <c r="C59" s="2" t="s">
        <v>108</v>
      </c>
      <c r="D59" s="224">
        <v>28</v>
      </c>
      <c r="E59" s="227">
        <v>32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s="2" customFormat="1">
      <c r="A60" s="5" t="s">
        <v>17</v>
      </c>
      <c r="B60" s="2" t="s">
        <v>24</v>
      </c>
      <c r="C60" s="2" t="s">
        <v>109</v>
      </c>
      <c r="D60" s="224">
        <v>5</v>
      </c>
      <c r="E60" s="227">
        <v>4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s="2" customFormat="1">
      <c r="A61" s="5" t="s">
        <v>17</v>
      </c>
      <c r="B61" s="2" t="s">
        <v>24</v>
      </c>
      <c r="C61" s="2" t="s">
        <v>110</v>
      </c>
      <c r="D61" s="224">
        <v>0</v>
      </c>
      <c r="E61" s="227">
        <v>0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s="2" customFormat="1">
      <c r="A62" s="5" t="s">
        <v>17</v>
      </c>
      <c r="B62" s="2" t="s">
        <v>24</v>
      </c>
      <c r="C62" s="2" t="s">
        <v>111</v>
      </c>
      <c r="D62" s="224">
        <v>0</v>
      </c>
      <c r="E62" s="227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s="2" customFormat="1">
      <c r="A63" s="5" t="s">
        <v>17</v>
      </c>
      <c r="B63" s="2" t="s">
        <v>24</v>
      </c>
      <c r="C63" s="2" t="s">
        <v>112</v>
      </c>
      <c r="D63" s="224">
        <v>0</v>
      </c>
      <c r="E63" s="227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s="2" customFormat="1">
      <c r="A64" s="5" t="s">
        <v>17</v>
      </c>
      <c r="B64" s="2" t="s">
        <v>24</v>
      </c>
      <c r="C64" s="2" t="s">
        <v>113</v>
      </c>
      <c r="D64" s="224">
        <v>0</v>
      </c>
      <c r="E64" s="227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s="2" customFormat="1">
      <c r="A65" s="5" t="s">
        <v>17</v>
      </c>
      <c r="B65" s="2" t="s">
        <v>24</v>
      </c>
      <c r="C65" s="2" t="s">
        <v>114</v>
      </c>
      <c r="D65" s="224">
        <v>0</v>
      </c>
      <c r="E65" s="227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s="2" customFormat="1">
      <c r="A66" s="5" t="s">
        <v>19</v>
      </c>
      <c r="B66" s="2" t="s">
        <v>25</v>
      </c>
      <c r="C66" s="2" t="s">
        <v>108</v>
      </c>
      <c r="D66" s="224" t="e">
        <v>#N/A</v>
      </c>
      <c r="E66" s="227" t="e">
        <v>#N/A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s="2" customFormat="1">
      <c r="A67" s="5" t="s">
        <v>19</v>
      </c>
      <c r="B67" s="2" t="str">
        <f>B66</f>
        <v>COLOMBIA</v>
      </c>
      <c r="C67" s="2" t="s">
        <v>109</v>
      </c>
      <c r="D67" s="224" t="e">
        <v>#N/A</v>
      </c>
      <c r="E67" s="227" t="e">
        <v>#N/A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s="2" customFormat="1">
      <c r="A68" s="5" t="s">
        <v>19</v>
      </c>
      <c r="B68" s="2" t="s">
        <v>25</v>
      </c>
      <c r="C68" s="2" t="s">
        <v>110</v>
      </c>
      <c r="D68" s="224" t="e">
        <v>#N/A</v>
      </c>
      <c r="E68" s="227" t="e">
        <v>#N/A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s="2" customFormat="1">
      <c r="A69" s="5" t="s">
        <v>19</v>
      </c>
      <c r="B69" s="2" t="s">
        <v>25</v>
      </c>
      <c r="C69" s="2" t="s">
        <v>111</v>
      </c>
      <c r="D69" s="224" t="e">
        <v>#N/A</v>
      </c>
      <c r="E69" s="227" t="e">
        <v>#N/A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s="2" customFormat="1">
      <c r="A70" s="5" t="s">
        <v>19</v>
      </c>
      <c r="B70" s="2" t="s">
        <v>25</v>
      </c>
      <c r="C70" s="2" t="s">
        <v>112</v>
      </c>
      <c r="D70" s="224" t="e">
        <v>#N/A</v>
      </c>
      <c r="E70" s="227" t="e">
        <v>#N/A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s="2" customFormat="1">
      <c r="A71" s="5" t="s">
        <v>19</v>
      </c>
      <c r="B71" s="2" t="s">
        <v>25</v>
      </c>
      <c r="C71" s="2" t="s">
        <v>113</v>
      </c>
      <c r="D71" s="224" t="e">
        <v>#N/A</v>
      </c>
      <c r="E71" s="227" t="e">
        <v>#N/A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s="2" customFormat="1">
      <c r="A72" s="5" t="s">
        <v>19</v>
      </c>
      <c r="B72" s="2" t="s">
        <v>25</v>
      </c>
      <c r="C72" s="2" t="s">
        <v>114</v>
      </c>
      <c r="D72" s="224" t="e">
        <v>#N/A</v>
      </c>
      <c r="E72" s="227" t="e">
        <v>#N/A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s="2" customFormat="1">
      <c r="A73" s="5" t="s">
        <v>19</v>
      </c>
      <c r="B73" s="2" t="s">
        <v>50</v>
      </c>
      <c r="C73" s="2" t="s">
        <v>108</v>
      </c>
      <c r="D73" s="224" t="e">
        <v>#N/A</v>
      </c>
      <c r="E73" s="227" t="e">
        <v>#N/A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s="2" customFormat="1">
      <c r="A74" s="5" t="s">
        <v>19</v>
      </c>
      <c r="B74" s="2" t="s">
        <v>50</v>
      </c>
      <c r="C74" s="2" t="s">
        <v>109</v>
      </c>
      <c r="D74" s="224" t="e">
        <v>#N/A</v>
      </c>
      <c r="E74" s="227" t="e">
        <v>#N/A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s="2" customFormat="1">
      <c r="A75" s="5" t="str">
        <f>A74</f>
        <v>ROA</v>
      </c>
      <c r="B75" s="2" t="str">
        <f>B74</f>
        <v>DOMINICAN REPUBLIC</v>
      </c>
      <c r="C75" s="2" t="s">
        <v>110</v>
      </c>
      <c r="D75" s="224" t="e">
        <v>#N/A</v>
      </c>
      <c r="E75" s="227" t="e">
        <v>#N/A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s="2" customFormat="1">
      <c r="A76" s="5" t="s">
        <v>19</v>
      </c>
      <c r="B76" s="2" t="s">
        <v>50</v>
      </c>
      <c r="C76" s="2" t="s">
        <v>111</v>
      </c>
      <c r="D76" s="224" t="e">
        <v>#N/A</v>
      </c>
      <c r="E76" s="227" t="e">
        <v>#N/A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s="2" customFormat="1">
      <c r="A77" s="5" t="s">
        <v>19</v>
      </c>
      <c r="B77" s="2" t="s">
        <v>50</v>
      </c>
      <c r="C77" s="2" t="s">
        <v>112</v>
      </c>
      <c r="D77" s="224" t="e">
        <v>#N/A</v>
      </c>
      <c r="E77" s="227" t="e">
        <v>#N/A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s="2" customFormat="1">
      <c r="A78" s="5" t="s">
        <v>19</v>
      </c>
      <c r="B78" s="2" t="s">
        <v>50</v>
      </c>
      <c r="C78" s="2" t="s">
        <v>113</v>
      </c>
      <c r="D78" s="224" t="e">
        <v>#N/A</v>
      </c>
      <c r="E78" s="227" t="e">
        <v>#N/A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s="2" customFormat="1">
      <c r="A79" s="5" t="s">
        <v>19</v>
      </c>
      <c r="B79" s="2" t="s">
        <v>50</v>
      </c>
      <c r="C79" s="2" t="s">
        <v>114</v>
      </c>
      <c r="D79" s="224" t="e">
        <v>#N/A</v>
      </c>
      <c r="E79" s="227" t="e">
        <v>#N/A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s="2" customFormat="1">
      <c r="A80" s="5" t="s">
        <v>19</v>
      </c>
      <c r="B80" s="2" t="s">
        <v>51</v>
      </c>
      <c r="C80" s="2" t="s">
        <v>108</v>
      </c>
      <c r="D80" s="224" t="e">
        <v>#N/A</v>
      </c>
      <c r="E80" s="227">
        <v>56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s="2" customFormat="1">
      <c r="A81" s="5" t="s">
        <v>19</v>
      </c>
      <c r="B81" s="2" t="s">
        <v>51</v>
      </c>
      <c r="C81" s="2" t="s">
        <v>109</v>
      </c>
      <c r="D81" s="224" t="e">
        <v>#N/A</v>
      </c>
      <c r="E81" s="227">
        <v>3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s="2" customFormat="1">
      <c r="A82" s="5" t="str">
        <f>A81</f>
        <v>ROA</v>
      </c>
      <c r="B82" s="2" t="str">
        <f>B81</f>
        <v>ECUADOR</v>
      </c>
      <c r="C82" s="2" t="s">
        <v>110</v>
      </c>
      <c r="D82" s="224" t="e">
        <v>#N/A</v>
      </c>
      <c r="E82" s="227">
        <v>0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s="2" customFormat="1">
      <c r="A83" s="5" t="s">
        <v>19</v>
      </c>
      <c r="B83" s="2" t="s">
        <v>51</v>
      </c>
      <c r="C83" s="2" t="s">
        <v>111</v>
      </c>
      <c r="D83" s="224" t="e">
        <v>#N/A</v>
      </c>
      <c r="E83" s="227">
        <v>0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s="2" customFormat="1">
      <c r="A84" s="5" t="s">
        <v>19</v>
      </c>
      <c r="B84" s="2" t="s">
        <v>51</v>
      </c>
      <c r="C84" s="2" t="s">
        <v>112</v>
      </c>
      <c r="D84" s="224" t="e">
        <v>#N/A</v>
      </c>
      <c r="E84" s="227">
        <v>0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s="2" customFormat="1">
      <c r="A85" s="5" t="s">
        <v>19</v>
      </c>
      <c r="B85" s="2" t="s">
        <v>51</v>
      </c>
      <c r="C85" s="2" t="s">
        <v>113</v>
      </c>
      <c r="D85" s="224" t="e">
        <v>#N/A</v>
      </c>
      <c r="E85" s="227">
        <v>0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s="2" customFormat="1">
      <c r="A86" s="5" t="s">
        <v>19</v>
      </c>
      <c r="B86" s="2" t="s">
        <v>51</v>
      </c>
      <c r="C86" s="2" t="s">
        <v>114</v>
      </c>
      <c r="D86" s="224" t="e">
        <v>#N/A</v>
      </c>
      <c r="E86" s="227">
        <v>0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s="2" customFormat="1">
      <c r="A87" s="5" t="s">
        <v>18</v>
      </c>
      <c r="B87" s="2" t="s">
        <v>34</v>
      </c>
      <c r="C87" s="2" t="s">
        <v>108</v>
      </c>
      <c r="D87" s="224" t="e">
        <v>#N/A</v>
      </c>
      <c r="E87" s="227" t="e">
        <v>#N/A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s="2" customFormat="1">
      <c r="A88" s="5" t="s">
        <v>18</v>
      </c>
      <c r="B88" s="2" t="s">
        <v>34</v>
      </c>
      <c r="C88" s="2" t="s">
        <v>109</v>
      </c>
      <c r="D88" s="224" t="e">
        <v>#N/A</v>
      </c>
      <c r="E88" s="227" t="e">
        <v>#N/A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s="2" customFormat="1">
      <c r="A89" s="5" t="s">
        <v>18</v>
      </c>
      <c r="B89" s="2" t="s">
        <v>34</v>
      </c>
      <c r="C89" s="2" t="s">
        <v>110</v>
      </c>
      <c r="D89" s="224" t="e">
        <v>#N/A</v>
      </c>
      <c r="E89" s="227" t="e">
        <v>#N/A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s="2" customFormat="1">
      <c r="A90" s="5" t="str">
        <f>A89</f>
        <v>MEESA</v>
      </c>
      <c r="B90" s="2" t="str">
        <f>B89</f>
        <v>EGYPT</v>
      </c>
      <c r="C90" s="2" t="s">
        <v>111</v>
      </c>
      <c r="D90" s="224" t="e">
        <v>#N/A</v>
      </c>
      <c r="E90" s="227" t="e">
        <v>#N/A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s="2" customFormat="1">
      <c r="A91" s="5" t="s">
        <v>18</v>
      </c>
      <c r="B91" s="2" t="s">
        <v>34</v>
      </c>
      <c r="C91" s="2" t="s">
        <v>112</v>
      </c>
      <c r="D91" s="224" t="e">
        <v>#N/A</v>
      </c>
      <c r="E91" s="227" t="e">
        <v>#N/A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s="2" customFormat="1">
      <c r="A92" s="5" t="s">
        <v>18</v>
      </c>
      <c r="B92" s="2" t="s">
        <v>34</v>
      </c>
      <c r="C92" s="2" t="s">
        <v>113</v>
      </c>
      <c r="D92" s="224" t="e">
        <v>#N/A</v>
      </c>
      <c r="E92" s="227" t="e">
        <v>#N/A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s="2" customFormat="1">
      <c r="A93" s="5" t="s">
        <v>18</v>
      </c>
      <c r="B93" s="2" t="s">
        <v>34</v>
      </c>
      <c r="C93" s="2" t="s">
        <v>114</v>
      </c>
      <c r="D93" s="224" t="e">
        <v>#N/A</v>
      </c>
      <c r="E93" s="227" t="e">
        <v>#N/A</v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s="2" customFormat="1">
      <c r="A94" s="5" t="s">
        <v>19</v>
      </c>
      <c r="B94" s="2" t="s">
        <v>52</v>
      </c>
      <c r="C94" s="2" t="s">
        <v>108</v>
      </c>
      <c r="D94" s="224" t="e">
        <v>#N/A</v>
      </c>
      <c r="E94" s="227" t="e">
        <v>#N/A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s="2" customFormat="1">
      <c r="A95" s="5" t="str">
        <f>A94</f>
        <v>ROA</v>
      </c>
      <c r="B95" s="2" t="str">
        <f>B94</f>
        <v>EL SALVADOR</v>
      </c>
      <c r="C95" s="2" t="s">
        <v>109</v>
      </c>
      <c r="D95" s="224" t="e">
        <v>#N/A</v>
      </c>
      <c r="E95" s="227" t="e">
        <v>#N/A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s="2" customFormat="1">
      <c r="A96" s="5" t="s">
        <v>19</v>
      </c>
      <c r="B96" s="2" t="s">
        <v>52</v>
      </c>
      <c r="C96" s="2" t="s">
        <v>110</v>
      </c>
      <c r="D96" s="224" t="e">
        <v>#N/A</v>
      </c>
      <c r="E96" s="227" t="e">
        <v>#N/A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s="2" customFormat="1">
      <c r="A97" s="5" t="s">
        <v>19</v>
      </c>
      <c r="B97" s="2" t="s">
        <v>52</v>
      </c>
      <c r="C97" s="2" t="s">
        <v>111</v>
      </c>
      <c r="D97" s="224" t="e">
        <v>#N/A</v>
      </c>
      <c r="E97" s="227" t="e">
        <v>#N/A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s="2" customFormat="1">
      <c r="A98" s="5" t="s">
        <v>19</v>
      </c>
      <c r="B98" s="2" t="s">
        <v>52</v>
      </c>
      <c r="C98" s="2" t="s">
        <v>112</v>
      </c>
      <c r="D98" s="224" t="e">
        <v>#N/A</v>
      </c>
      <c r="E98" s="227" t="e">
        <v>#N/A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s="2" customFormat="1">
      <c r="A99" s="5" t="s">
        <v>19</v>
      </c>
      <c r="B99" s="2" t="s">
        <v>52</v>
      </c>
      <c r="C99" s="2" t="s">
        <v>113</v>
      </c>
      <c r="D99" s="224" t="e">
        <v>#N/A</v>
      </c>
      <c r="E99" s="227" t="e">
        <v>#N/A</v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s="2" customFormat="1">
      <c r="A100" s="5" t="s">
        <v>19</v>
      </c>
      <c r="B100" s="2" t="s">
        <v>52</v>
      </c>
      <c r="C100" s="2" t="s">
        <v>114</v>
      </c>
      <c r="D100" s="224" t="e">
        <v>#N/A</v>
      </c>
      <c r="E100" s="227" t="e">
        <v>#N/A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s="2" customFormat="1">
      <c r="A101" s="5" t="s">
        <v>18</v>
      </c>
      <c r="B101" s="2" t="s">
        <v>35</v>
      </c>
      <c r="C101" s="2" t="s">
        <v>108</v>
      </c>
      <c r="D101" s="224">
        <v>21</v>
      </c>
      <c r="E101" s="227">
        <v>206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s="2" customFormat="1">
      <c r="A102" s="5" t="s">
        <v>18</v>
      </c>
      <c r="B102" s="2" t="s">
        <v>35</v>
      </c>
      <c r="C102" s="2" t="s">
        <v>109</v>
      </c>
      <c r="D102" s="224">
        <v>5</v>
      </c>
      <c r="E102" s="227">
        <v>149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s="2" customFormat="1">
      <c r="A103" s="5" t="s">
        <v>18</v>
      </c>
      <c r="B103" s="2" t="s">
        <v>35</v>
      </c>
      <c r="C103" s="2" t="s">
        <v>110</v>
      </c>
      <c r="D103" s="224">
        <v>0</v>
      </c>
      <c r="E103" s="227">
        <v>69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s="2" customFormat="1">
      <c r="A104" s="5" t="str">
        <f>A103</f>
        <v>MEESA</v>
      </c>
      <c r="B104" s="2" t="str">
        <f>B103</f>
        <v>ETHIOPIA</v>
      </c>
      <c r="C104" s="2" t="s">
        <v>111</v>
      </c>
      <c r="D104" s="224">
        <v>0</v>
      </c>
      <c r="E104" s="227">
        <v>37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s="2" customFormat="1">
      <c r="A105" s="5" t="s">
        <v>18</v>
      </c>
      <c r="B105" s="2" t="s">
        <v>35</v>
      </c>
      <c r="C105" s="2" t="s">
        <v>112</v>
      </c>
      <c r="D105" s="224">
        <v>0</v>
      </c>
      <c r="E105" s="227">
        <v>4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s="2" customFormat="1">
      <c r="A106" s="5" t="s">
        <v>18</v>
      </c>
      <c r="B106" s="2" t="s">
        <v>35</v>
      </c>
      <c r="C106" s="2" t="s">
        <v>113</v>
      </c>
      <c r="D106" s="224">
        <v>0</v>
      </c>
      <c r="E106" s="227">
        <v>0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s="2" customFormat="1">
      <c r="A107" s="5" t="s">
        <v>18</v>
      </c>
      <c r="B107" s="2" t="s">
        <v>35</v>
      </c>
      <c r="C107" s="2" t="s">
        <v>114</v>
      </c>
      <c r="D107" s="224">
        <v>0</v>
      </c>
      <c r="E107" s="227">
        <v>0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s="2" customFormat="1">
      <c r="A108" s="5" t="s">
        <v>20</v>
      </c>
      <c r="B108" s="2" t="s">
        <v>63</v>
      </c>
      <c r="C108" s="2" t="s">
        <v>108</v>
      </c>
      <c r="D108" s="224">
        <v>101</v>
      </c>
      <c r="E108" s="227">
        <v>692</v>
      </c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s="2" customFormat="1">
      <c r="A109" s="5" t="s">
        <v>20</v>
      </c>
      <c r="B109" s="2" t="s">
        <v>63</v>
      </c>
      <c r="C109" s="2" t="s">
        <v>109</v>
      </c>
      <c r="D109" s="224">
        <v>58</v>
      </c>
      <c r="E109" s="227">
        <v>499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s="2" customFormat="1">
      <c r="A110" s="5" t="str">
        <f>A109</f>
        <v>WARO</v>
      </c>
      <c r="B110" s="2" t="str">
        <f>B109</f>
        <v>GHANA</v>
      </c>
      <c r="C110" s="2" t="s">
        <v>110</v>
      </c>
      <c r="D110" s="224">
        <v>20</v>
      </c>
      <c r="E110" s="227">
        <v>251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s="2" customFormat="1">
      <c r="A111" s="5" t="s">
        <v>20</v>
      </c>
      <c r="B111" s="2" t="s">
        <v>63</v>
      </c>
      <c r="C111" s="2" t="s">
        <v>111</v>
      </c>
      <c r="D111" s="224">
        <v>0</v>
      </c>
      <c r="E111" s="227">
        <v>30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s="2" customFormat="1">
      <c r="A112" s="5" t="s">
        <v>20</v>
      </c>
      <c r="B112" s="2" t="s">
        <v>63</v>
      </c>
      <c r="C112" s="2" t="s">
        <v>112</v>
      </c>
      <c r="D112" s="224">
        <v>0</v>
      </c>
      <c r="E112" s="227">
        <v>2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s="2" customFormat="1">
      <c r="A113" s="5" t="s">
        <v>20</v>
      </c>
      <c r="B113" s="2" t="s">
        <v>63</v>
      </c>
      <c r="C113" s="2" t="s">
        <v>113</v>
      </c>
      <c r="D113" s="224">
        <v>0</v>
      </c>
      <c r="E113" s="227">
        <v>0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s="2" customFormat="1">
      <c r="A114" s="5" t="s">
        <v>20</v>
      </c>
      <c r="B114" s="2" t="s">
        <v>63</v>
      </c>
      <c r="C114" s="2" t="s">
        <v>114</v>
      </c>
      <c r="D114" s="224">
        <v>0</v>
      </c>
      <c r="E114" s="227">
        <v>0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s="2" customFormat="1">
      <c r="A115" s="5" t="s">
        <v>19</v>
      </c>
      <c r="B115" s="2" t="s">
        <v>53</v>
      </c>
      <c r="C115" s="2" t="s">
        <v>108</v>
      </c>
      <c r="D115" s="224">
        <v>4</v>
      </c>
      <c r="E115" s="227">
        <v>37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s="2" customFormat="1">
      <c r="A116" s="5" t="s">
        <v>19</v>
      </c>
      <c r="B116" s="2" t="s">
        <v>53</v>
      </c>
      <c r="C116" s="2" t="s">
        <v>109</v>
      </c>
      <c r="D116" s="224">
        <v>2</v>
      </c>
      <c r="E116" s="227">
        <v>10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s="2" customFormat="1">
      <c r="A117" s="5" t="str">
        <f>A116</f>
        <v>ROA</v>
      </c>
      <c r="B117" s="2" t="str">
        <f>B116</f>
        <v>GUATEMALA</v>
      </c>
      <c r="C117" s="2" t="s">
        <v>110</v>
      </c>
      <c r="D117" s="224">
        <v>0</v>
      </c>
      <c r="E117" s="227">
        <v>0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s="2" customFormat="1">
      <c r="A118" s="5" t="s">
        <v>19</v>
      </c>
      <c r="B118" s="2" t="s">
        <v>53</v>
      </c>
      <c r="C118" s="2" t="s">
        <v>111</v>
      </c>
      <c r="D118" s="224">
        <v>0</v>
      </c>
      <c r="E118" s="227">
        <v>0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s="2" customFormat="1">
      <c r="A119" s="5" t="s">
        <v>19</v>
      </c>
      <c r="B119" s="2" t="s">
        <v>53</v>
      </c>
      <c r="C119" s="2" t="s">
        <v>112</v>
      </c>
      <c r="D119" s="224">
        <v>0</v>
      </c>
      <c r="E119" s="227">
        <v>0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s="2" customFormat="1">
      <c r="A120" s="5" t="s">
        <v>19</v>
      </c>
      <c r="B120" s="2" t="s">
        <v>53</v>
      </c>
      <c r="C120" s="2" t="s">
        <v>113</v>
      </c>
      <c r="D120" s="224">
        <v>0</v>
      </c>
      <c r="E120" s="227">
        <v>0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s="2" customFormat="1">
      <c r="A121" s="5" t="s">
        <v>19</v>
      </c>
      <c r="B121" s="2" t="s">
        <v>53</v>
      </c>
      <c r="C121" s="2" t="s">
        <v>114</v>
      </c>
      <c r="D121" s="224">
        <v>0</v>
      </c>
      <c r="E121" s="227">
        <v>0</v>
      </c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s="2" customFormat="1">
      <c r="A122" s="5" t="s">
        <v>20</v>
      </c>
      <c r="B122" s="2" t="s">
        <v>64</v>
      </c>
      <c r="C122" s="2" t="s">
        <v>108</v>
      </c>
      <c r="D122" s="224" t="e">
        <v>#N/A</v>
      </c>
      <c r="E122" s="227">
        <v>383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s="2" customFormat="1">
      <c r="A123" s="5" t="str">
        <f>A122</f>
        <v>WARO</v>
      </c>
      <c r="B123" s="2" t="str">
        <f>B122</f>
        <v>GUINEA</v>
      </c>
      <c r="C123" s="2" t="s">
        <v>109</v>
      </c>
      <c r="D123" s="224" t="e">
        <v>#N/A</v>
      </c>
      <c r="E123" s="227">
        <v>151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s="2" customFormat="1">
      <c r="A124" s="5" t="s">
        <v>20</v>
      </c>
      <c r="B124" s="2" t="s">
        <v>64</v>
      </c>
      <c r="C124" s="2" t="s">
        <v>110</v>
      </c>
      <c r="D124" s="224" t="e">
        <v>#N/A</v>
      </c>
      <c r="E124" s="227">
        <v>70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s="2" customFormat="1">
      <c r="A125" s="5" t="s">
        <v>20</v>
      </c>
      <c r="B125" s="2" t="s">
        <v>64</v>
      </c>
      <c r="C125" s="2" t="s">
        <v>111</v>
      </c>
      <c r="D125" s="224" t="e">
        <v>#N/A</v>
      </c>
      <c r="E125" s="227">
        <v>21</v>
      </c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s="2" customFormat="1">
      <c r="A126" s="5" t="s">
        <v>20</v>
      </c>
      <c r="B126" s="2" t="s">
        <v>64</v>
      </c>
      <c r="C126" s="2" t="s">
        <v>112</v>
      </c>
      <c r="D126" s="224" t="e">
        <v>#N/A</v>
      </c>
      <c r="E126" s="227">
        <v>0</v>
      </c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s="2" customFormat="1">
      <c r="A127" s="5" t="s">
        <v>20</v>
      </c>
      <c r="B127" s="2" t="s">
        <v>64</v>
      </c>
      <c r="C127" s="2" t="s">
        <v>113</v>
      </c>
      <c r="D127" s="224" t="e">
        <v>#N/A</v>
      </c>
      <c r="E127" s="227">
        <v>0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s="2" customFormat="1">
      <c r="A128" s="5" t="s">
        <v>20</v>
      </c>
      <c r="B128" s="2" t="s">
        <v>64</v>
      </c>
      <c r="C128" s="2" t="s">
        <v>114</v>
      </c>
      <c r="D128" s="224" t="e">
        <v>#N/A</v>
      </c>
      <c r="E128" s="227">
        <v>0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s="2" customFormat="1">
      <c r="A129" s="5" t="s">
        <v>20</v>
      </c>
      <c r="B129" s="2" t="s">
        <v>65</v>
      </c>
      <c r="C129" s="2" t="s">
        <v>108</v>
      </c>
      <c r="D129" s="224">
        <v>100</v>
      </c>
      <c r="E129" s="227">
        <v>141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s="2" customFormat="1">
      <c r="A130" s="5" t="str">
        <f>A129</f>
        <v>WARO</v>
      </c>
      <c r="B130" s="2" t="str">
        <f>B129</f>
        <v>GUINEA BISSAU</v>
      </c>
      <c r="C130" s="2" t="s">
        <v>109</v>
      </c>
      <c r="D130" s="224">
        <v>52</v>
      </c>
      <c r="E130" s="227">
        <v>34</v>
      </c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s="2" customFormat="1">
      <c r="A131" s="5" t="s">
        <v>20</v>
      </c>
      <c r="B131" s="2" t="s">
        <v>65</v>
      </c>
      <c r="C131" s="2" t="s">
        <v>110</v>
      </c>
      <c r="D131" s="224">
        <v>8</v>
      </c>
      <c r="E131" s="227">
        <v>0</v>
      </c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s="2" customFormat="1">
      <c r="A132" s="5" t="s">
        <v>20</v>
      </c>
      <c r="B132" s="2" t="s">
        <v>65</v>
      </c>
      <c r="C132" s="2" t="s">
        <v>111</v>
      </c>
      <c r="D132" s="224">
        <v>0</v>
      </c>
      <c r="E132" s="227">
        <v>0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s="2" customFormat="1">
      <c r="A133" s="5" t="s">
        <v>20</v>
      </c>
      <c r="B133" s="2" t="s">
        <v>65</v>
      </c>
      <c r="C133" s="2" t="s">
        <v>112</v>
      </c>
      <c r="D133" s="224">
        <v>0</v>
      </c>
      <c r="E133" s="227">
        <v>0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s="2" customFormat="1">
      <c r="A134" s="5" t="s">
        <v>20</v>
      </c>
      <c r="B134" s="2" t="s">
        <v>65</v>
      </c>
      <c r="C134" s="2" t="s">
        <v>113</v>
      </c>
      <c r="D134" s="224">
        <v>0</v>
      </c>
      <c r="E134" s="227">
        <v>0</v>
      </c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s="2" customFormat="1">
      <c r="A135" s="5" t="s">
        <v>20</v>
      </c>
      <c r="B135" s="2" t="s">
        <v>65</v>
      </c>
      <c r="C135" s="2" t="s">
        <v>114</v>
      </c>
      <c r="D135" s="224">
        <v>0</v>
      </c>
      <c r="E135" s="227">
        <v>0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s="2" customFormat="1">
      <c r="A136" s="5" t="s">
        <v>19</v>
      </c>
      <c r="B136" s="2" t="s">
        <v>54</v>
      </c>
      <c r="C136" s="2" t="s">
        <v>108</v>
      </c>
      <c r="D136" s="224">
        <v>173</v>
      </c>
      <c r="E136" s="227">
        <v>170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s="2" customFormat="1">
      <c r="A137" s="5" t="s">
        <v>19</v>
      </c>
      <c r="B137" s="2" t="s">
        <v>54</v>
      </c>
      <c r="C137" s="2" t="s">
        <v>109</v>
      </c>
      <c r="D137" s="224">
        <v>71</v>
      </c>
      <c r="E137" s="227">
        <v>55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s="2" customFormat="1">
      <c r="A138" s="5" t="s">
        <v>19</v>
      </c>
      <c r="B138" s="2" t="s">
        <v>54</v>
      </c>
      <c r="C138" s="2" t="s">
        <v>110</v>
      </c>
      <c r="D138" s="224">
        <v>9</v>
      </c>
      <c r="E138" s="227">
        <v>21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s="2" customFormat="1">
      <c r="A139" s="5" t="str">
        <f>A138</f>
        <v>ROA</v>
      </c>
      <c r="B139" s="2" t="str">
        <f>B138</f>
        <v>HAITI</v>
      </c>
      <c r="C139" s="2" t="s">
        <v>111</v>
      </c>
      <c r="D139" s="224">
        <v>1</v>
      </c>
      <c r="E139" s="227">
        <v>1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s="2" customFormat="1">
      <c r="A140" s="5" t="s">
        <v>19</v>
      </c>
      <c r="B140" s="2" t="s">
        <v>54</v>
      </c>
      <c r="C140" s="2" t="s">
        <v>112</v>
      </c>
      <c r="D140" s="224">
        <v>0</v>
      </c>
      <c r="E140" s="227">
        <v>1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s="2" customFormat="1">
      <c r="A141" s="5" t="s">
        <v>19</v>
      </c>
      <c r="B141" s="2" t="s">
        <v>54</v>
      </c>
      <c r="C141" s="2" t="s">
        <v>113</v>
      </c>
      <c r="D141" s="224">
        <v>0</v>
      </c>
      <c r="E141" s="227">
        <v>0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s="2" customFormat="1">
      <c r="A142" s="5" t="s">
        <v>19</v>
      </c>
      <c r="B142" s="2" t="s">
        <v>54</v>
      </c>
      <c r="C142" s="2" t="s">
        <v>114</v>
      </c>
      <c r="D142" s="224">
        <v>1</v>
      </c>
      <c r="E142" s="227">
        <v>0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s="2" customFormat="1">
      <c r="A143" s="5" t="s">
        <v>19</v>
      </c>
      <c r="B143" s="2" t="s">
        <v>55</v>
      </c>
      <c r="C143" s="2" t="s">
        <v>108</v>
      </c>
      <c r="D143" s="224">
        <v>8</v>
      </c>
      <c r="E143" s="227">
        <v>56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s="2" customFormat="1">
      <c r="A144" s="5" t="s">
        <v>19</v>
      </c>
      <c r="B144" s="2" t="s">
        <v>55</v>
      </c>
      <c r="C144" s="2" t="s">
        <v>109</v>
      </c>
      <c r="D144" s="224">
        <v>2</v>
      </c>
      <c r="E144" s="227">
        <v>20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s="2" customFormat="1">
      <c r="A145" s="5" t="s">
        <v>19</v>
      </c>
      <c r="B145" s="2" t="s">
        <v>55</v>
      </c>
      <c r="C145" s="2" t="s">
        <v>110</v>
      </c>
      <c r="D145" s="224">
        <v>0</v>
      </c>
      <c r="E145" s="227">
        <v>5</v>
      </c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s="2" customFormat="1">
      <c r="A146" s="5" t="s">
        <v>19</v>
      </c>
      <c r="B146" s="2" t="s">
        <v>55</v>
      </c>
      <c r="C146" s="2" t="s">
        <v>111</v>
      </c>
      <c r="D146" s="224">
        <v>0</v>
      </c>
      <c r="E146" s="227">
        <v>2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s="2" customFormat="1">
      <c r="A147" s="5" t="str">
        <f>A146</f>
        <v>ROA</v>
      </c>
      <c r="B147" s="2" t="str">
        <f>B146</f>
        <v>HONDURAS</v>
      </c>
      <c r="C147" s="2" t="s">
        <v>112</v>
      </c>
      <c r="D147" s="224">
        <v>0</v>
      </c>
      <c r="E147" s="227">
        <v>0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s="2" customFormat="1">
      <c r="A148" s="5" t="s">
        <v>19</v>
      </c>
      <c r="B148" s="2" t="s">
        <v>55</v>
      </c>
      <c r="C148" s="2" t="s">
        <v>113</v>
      </c>
      <c r="D148" s="224">
        <v>0</v>
      </c>
      <c r="E148" s="227">
        <v>0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s="2" customFormat="1">
      <c r="A149" s="5" t="s">
        <v>19</v>
      </c>
      <c r="B149" s="2" t="s">
        <v>55</v>
      </c>
      <c r="C149" s="2" t="s">
        <v>114</v>
      </c>
      <c r="D149" s="224">
        <v>0</v>
      </c>
      <c r="E149" s="227">
        <v>0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s="2" customFormat="1">
      <c r="A150" s="5" t="s">
        <v>17</v>
      </c>
      <c r="B150" s="2" t="s">
        <v>26</v>
      </c>
      <c r="C150" s="2" t="s">
        <v>108</v>
      </c>
      <c r="D150" s="224" t="e">
        <v>#N/A</v>
      </c>
      <c r="E150" s="227" t="e">
        <v>#N/A</v>
      </c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s="2" customFormat="1">
      <c r="A151" s="5" t="s">
        <v>17</v>
      </c>
      <c r="B151" s="2" t="s">
        <v>26</v>
      </c>
      <c r="C151" s="2" t="s">
        <v>109</v>
      </c>
      <c r="D151" s="224" t="e">
        <v>#N/A</v>
      </c>
      <c r="E151" s="227" t="e">
        <v>#N/A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s="2" customFormat="1">
      <c r="A152" s="5" t="str">
        <f>A151</f>
        <v>ARO</v>
      </c>
      <c r="B152" s="2" t="str">
        <f>B151</f>
        <v>INDONESIA</v>
      </c>
      <c r="C152" s="2" t="s">
        <v>110</v>
      </c>
      <c r="D152" s="224" t="e">
        <v>#N/A</v>
      </c>
      <c r="E152" s="227" t="e">
        <v>#N/A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s="2" customFormat="1">
      <c r="A153" s="5" t="s">
        <v>17</v>
      </c>
      <c r="B153" s="2" t="s">
        <v>26</v>
      </c>
      <c r="C153" s="2" t="s">
        <v>111</v>
      </c>
      <c r="D153" s="224" t="e">
        <v>#N/A</v>
      </c>
      <c r="E153" s="227" t="e">
        <v>#N/A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s="2" customFormat="1">
      <c r="A154" s="5" t="s">
        <v>17</v>
      </c>
      <c r="B154" s="2" t="s">
        <v>26</v>
      </c>
      <c r="C154" s="2" t="s">
        <v>112</v>
      </c>
      <c r="D154" s="224" t="e">
        <v>#N/A</v>
      </c>
      <c r="E154" s="227" t="e">
        <v>#N/A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s="2" customFormat="1">
      <c r="A155" s="5" t="s">
        <v>17</v>
      </c>
      <c r="B155" s="2" t="s">
        <v>26</v>
      </c>
      <c r="C155" s="2" t="s">
        <v>113</v>
      </c>
      <c r="D155" s="224" t="e">
        <v>#N/A</v>
      </c>
      <c r="E155" s="227" t="e">
        <v>#N/A</v>
      </c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s="2" customFormat="1">
      <c r="A156" s="5" t="s">
        <v>17</v>
      </c>
      <c r="B156" s="2" t="s">
        <v>26</v>
      </c>
      <c r="C156" s="2" t="s">
        <v>114</v>
      </c>
      <c r="D156" s="224" t="e">
        <v>#N/A</v>
      </c>
      <c r="E156" s="227" t="e">
        <v>#N/A</v>
      </c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s="2" customFormat="1">
      <c r="A157" s="5" t="s">
        <v>18</v>
      </c>
      <c r="B157" s="2" t="s">
        <v>36</v>
      </c>
      <c r="C157" s="2" t="s">
        <v>108</v>
      </c>
      <c r="D157" s="224" t="e">
        <v>#N/A</v>
      </c>
      <c r="E157" s="227" t="e">
        <v>#N/A</v>
      </c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s="2" customFormat="1">
      <c r="A158" s="5" t="s">
        <v>18</v>
      </c>
      <c r="B158" s="2" t="s">
        <v>36</v>
      </c>
      <c r="C158" s="2" t="s">
        <v>109</v>
      </c>
      <c r="D158" s="224" t="e">
        <v>#N/A</v>
      </c>
      <c r="E158" s="227" t="e">
        <v>#N/A</v>
      </c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s="2" customFormat="1">
      <c r="A159" s="5" t="str">
        <f>A158</f>
        <v>MEESA</v>
      </c>
      <c r="B159" s="2" t="str">
        <f>B158</f>
        <v>JORDAN</v>
      </c>
      <c r="C159" s="2" t="s">
        <v>110</v>
      </c>
      <c r="D159" s="224" t="e">
        <v>#N/A</v>
      </c>
      <c r="E159" s="227" t="e">
        <v>#N/A</v>
      </c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s="2" customFormat="1">
      <c r="A160" s="5" t="s">
        <v>18</v>
      </c>
      <c r="B160" s="2" t="s">
        <v>36</v>
      </c>
      <c r="C160" s="2" t="s">
        <v>111</v>
      </c>
      <c r="D160" s="224" t="e">
        <v>#N/A</v>
      </c>
      <c r="E160" s="227" t="e">
        <v>#N/A</v>
      </c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s="2" customFormat="1">
      <c r="A161" s="5" t="s">
        <v>18</v>
      </c>
      <c r="B161" s="2" t="s">
        <v>36</v>
      </c>
      <c r="C161" s="2" t="s">
        <v>112</v>
      </c>
      <c r="D161" s="224" t="e">
        <v>#N/A</v>
      </c>
      <c r="E161" s="227" t="e">
        <v>#N/A</v>
      </c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s="2" customFormat="1">
      <c r="A162" s="5" t="s">
        <v>18</v>
      </c>
      <c r="B162" s="2" t="s">
        <v>36</v>
      </c>
      <c r="C162" s="2" t="s">
        <v>113</v>
      </c>
      <c r="D162" s="224" t="e">
        <v>#N/A</v>
      </c>
      <c r="E162" s="227" t="e">
        <v>#N/A</v>
      </c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s="2" customFormat="1">
      <c r="A163" s="5" t="s">
        <v>18</v>
      </c>
      <c r="B163" s="2" t="s">
        <v>36</v>
      </c>
      <c r="C163" s="2" t="s">
        <v>114</v>
      </c>
      <c r="D163" s="224" t="e">
        <v>#N/A</v>
      </c>
      <c r="E163" s="227" t="e">
        <v>#N/A</v>
      </c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s="2" customFormat="1">
      <c r="A164" s="5" t="s">
        <v>18</v>
      </c>
      <c r="B164" s="2" t="s">
        <v>37</v>
      </c>
      <c r="C164" s="2" t="s">
        <v>108</v>
      </c>
      <c r="D164" s="224" t="e">
        <v>#N/A</v>
      </c>
      <c r="E164" s="227" t="e">
        <v>#N/A</v>
      </c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s="2" customFormat="1">
      <c r="A165" s="5" t="s">
        <v>18</v>
      </c>
      <c r="B165" s="2" t="s">
        <v>37</v>
      </c>
      <c r="C165" s="2" t="s">
        <v>109</v>
      </c>
      <c r="D165" s="224" t="e">
        <v>#N/A</v>
      </c>
      <c r="E165" s="227" t="e">
        <v>#N/A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s="2" customFormat="1">
      <c r="A166" s="5" t="s">
        <v>18</v>
      </c>
      <c r="B166" s="2" t="s">
        <v>37</v>
      </c>
      <c r="C166" s="2" t="s">
        <v>110</v>
      </c>
      <c r="D166" s="224" t="e">
        <v>#N/A</v>
      </c>
      <c r="E166" s="227" t="e">
        <v>#N/A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s="2" customFormat="1">
      <c r="A167" s="5" t="str">
        <f>A166</f>
        <v>MEESA</v>
      </c>
      <c r="B167" s="2" t="str">
        <f>B166</f>
        <v>KENYA</v>
      </c>
      <c r="C167" s="2" t="s">
        <v>111</v>
      </c>
      <c r="D167" s="224" t="e">
        <v>#N/A</v>
      </c>
      <c r="E167" s="227" t="e">
        <v>#N/A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s="2" customFormat="1">
      <c r="A168" s="5" t="s">
        <v>18</v>
      </c>
      <c r="B168" s="2" t="s">
        <v>37</v>
      </c>
      <c r="C168" s="2" t="s">
        <v>112</v>
      </c>
      <c r="D168" s="224" t="e">
        <v>#N/A</v>
      </c>
      <c r="E168" s="227" t="e">
        <v>#N/A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s="2" customFormat="1">
      <c r="A169" s="5" t="s">
        <v>18</v>
      </c>
      <c r="B169" s="2" t="s">
        <v>37</v>
      </c>
      <c r="C169" s="2" t="s">
        <v>113</v>
      </c>
      <c r="D169" s="224" t="e">
        <v>#N/A</v>
      </c>
      <c r="E169" s="227" t="e">
        <v>#N/A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s="2" customFormat="1">
      <c r="A170" s="5" t="s">
        <v>18</v>
      </c>
      <c r="B170" s="2" t="s">
        <v>37</v>
      </c>
      <c r="C170" s="2" t="s">
        <v>114</v>
      </c>
      <c r="D170" s="224" t="e">
        <v>#N/A</v>
      </c>
      <c r="E170" s="227" t="e">
        <v>#N/A</v>
      </c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s="2" customFormat="1">
      <c r="A171" s="5" t="s">
        <v>17</v>
      </c>
      <c r="B171" s="2" t="s">
        <v>27</v>
      </c>
      <c r="C171" s="2" t="s">
        <v>108</v>
      </c>
      <c r="D171" s="224" t="e">
        <v>#N/A</v>
      </c>
      <c r="E171" s="227" t="e">
        <v>#N/A</v>
      </c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s="2" customFormat="1">
      <c r="A172" s="5" t="s">
        <v>17</v>
      </c>
      <c r="B172" s="2" t="s">
        <v>27</v>
      </c>
      <c r="C172" s="2" t="s">
        <v>109</v>
      </c>
      <c r="D172" s="224" t="e">
        <v>#N/A</v>
      </c>
      <c r="E172" s="227" t="e">
        <v>#N/A</v>
      </c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s="2" customFormat="1">
      <c r="A173" s="5" t="s">
        <v>17</v>
      </c>
      <c r="B173" s="2" t="s">
        <v>27</v>
      </c>
      <c r="C173" s="2" t="s">
        <v>110</v>
      </c>
      <c r="D173" s="224" t="e">
        <v>#N/A</v>
      </c>
      <c r="E173" s="227" t="e">
        <v>#N/A</v>
      </c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s="2" customFormat="1">
      <c r="A174" s="5" t="str">
        <f>A173</f>
        <v>ARO</v>
      </c>
      <c r="B174" s="2" t="str">
        <f>B173</f>
        <v>LAOS</v>
      </c>
      <c r="C174" s="2" t="s">
        <v>111</v>
      </c>
      <c r="D174" s="224" t="e">
        <v>#N/A</v>
      </c>
      <c r="E174" s="227" t="e">
        <v>#N/A</v>
      </c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s="2" customFormat="1">
      <c r="A175" s="5" t="s">
        <v>17</v>
      </c>
      <c r="B175" s="2" t="s">
        <v>27</v>
      </c>
      <c r="C175" s="2" t="s">
        <v>112</v>
      </c>
      <c r="D175" s="224" t="e">
        <v>#N/A</v>
      </c>
      <c r="E175" s="227" t="e">
        <v>#N/A</v>
      </c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s="2" customFormat="1">
      <c r="A176" s="5" t="s">
        <v>17</v>
      </c>
      <c r="B176" s="2" t="s">
        <v>27</v>
      </c>
      <c r="C176" s="2" t="s">
        <v>113</v>
      </c>
      <c r="D176" s="224" t="e">
        <v>#N/A</v>
      </c>
      <c r="E176" s="227" t="e">
        <v>#N/A</v>
      </c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s="2" customFormat="1">
      <c r="A177" s="5" t="s">
        <v>17</v>
      </c>
      <c r="B177" s="2" t="s">
        <v>27</v>
      </c>
      <c r="C177" s="2" t="s">
        <v>114</v>
      </c>
      <c r="D177" s="224" t="e">
        <v>#N/A</v>
      </c>
      <c r="E177" s="227" t="e">
        <v>#N/A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s="2" customFormat="1">
      <c r="A178" s="5" t="s">
        <v>18</v>
      </c>
      <c r="B178" s="2" t="s">
        <v>38</v>
      </c>
      <c r="C178" s="2" t="s">
        <v>108</v>
      </c>
      <c r="D178" s="224" t="e">
        <v>#N/A</v>
      </c>
      <c r="E178" s="227" t="e">
        <v>#N/A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s="2" customFormat="1">
      <c r="A179" s="5" t="s">
        <v>18</v>
      </c>
      <c r="B179" s="2" t="s">
        <v>38</v>
      </c>
      <c r="C179" s="2" t="s">
        <v>109</v>
      </c>
      <c r="D179" s="224" t="e">
        <v>#N/A</v>
      </c>
      <c r="E179" s="227" t="e">
        <v>#N/A</v>
      </c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 s="2" customFormat="1">
      <c r="A180" s="5" t="s">
        <v>18</v>
      </c>
      <c r="B180" s="2" t="s">
        <v>38</v>
      </c>
      <c r="C180" s="2" t="s">
        <v>110</v>
      </c>
      <c r="D180" s="224" t="e">
        <v>#N/A</v>
      </c>
      <c r="E180" s="227" t="e">
        <v>#N/A</v>
      </c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 s="2" customFormat="1">
      <c r="A181" s="5" t="str">
        <f>A180</f>
        <v>MEESA</v>
      </c>
      <c r="B181" s="2" t="str">
        <f>B180</f>
        <v>LEBANON</v>
      </c>
      <c r="C181" s="2" t="s">
        <v>111</v>
      </c>
      <c r="D181" s="224" t="e">
        <v>#N/A</v>
      </c>
      <c r="E181" s="227" t="e">
        <v>#N/A</v>
      </c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 s="2" customFormat="1">
      <c r="A182" s="5" t="s">
        <v>18</v>
      </c>
      <c r="B182" s="2" t="s">
        <v>38</v>
      </c>
      <c r="C182" s="2" t="s">
        <v>112</v>
      </c>
      <c r="D182" s="224" t="e">
        <v>#N/A</v>
      </c>
      <c r="E182" s="227" t="e">
        <v>#N/A</v>
      </c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 s="2" customFormat="1">
      <c r="A183" s="5" t="s">
        <v>18</v>
      </c>
      <c r="B183" s="2" t="s">
        <v>38</v>
      </c>
      <c r="C183" s="2" t="s">
        <v>113</v>
      </c>
      <c r="D183" s="224" t="e">
        <v>#N/A</v>
      </c>
      <c r="E183" s="227" t="e">
        <v>#N/A</v>
      </c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s="2" customFormat="1">
      <c r="A184" s="5" t="s">
        <v>18</v>
      </c>
      <c r="B184" s="2" t="s">
        <v>38</v>
      </c>
      <c r="C184" s="2" t="s">
        <v>114</v>
      </c>
      <c r="D184" s="224" t="e">
        <v>#N/A</v>
      </c>
      <c r="E184" s="227" t="e">
        <v>#N/A</v>
      </c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s="2" customFormat="1">
      <c r="A185" s="5" t="s">
        <v>20</v>
      </c>
      <c r="B185" s="2" t="s">
        <v>66</v>
      </c>
      <c r="C185" s="2" t="s">
        <v>108</v>
      </c>
      <c r="D185" s="224">
        <v>89</v>
      </c>
      <c r="E185" s="227">
        <v>134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 s="2" customFormat="1">
      <c r="A186" s="5" t="s">
        <v>20</v>
      </c>
      <c r="B186" s="2" t="s">
        <v>66</v>
      </c>
      <c r="C186" s="2" t="s">
        <v>109</v>
      </c>
      <c r="D186" s="224">
        <v>9</v>
      </c>
      <c r="E186" s="227">
        <v>36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 s="2" customFormat="1">
      <c r="A187" s="5" t="str">
        <f>A186</f>
        <v>WARO</v>
      </c>
      <c r="B187" s="2" t="str">
        <f>B186</f>
        <v>LIBERIA</v>
      </c>
      <c r="C187" s="2" t="s">
        <v>110</v>
      </c>
      <c r="D187" s="224">
        <v>0</v>
      </c>
      <c r="E187" s="227">
        <v>1</v>
      </c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s="2" customFormat="1">
      <c r="A188" s="5" t="s">
        <v>20</v>
      </c>
      <c r="B188" s="2" t="s">
        <v>66</v>
      </c>
      <c r="C188" s="2" t="s">
        <v>111</v>
      </c>
      <c r="D188" s="224">
        <v>0</v>
      </c>
      <c r="E188" s="227">
        <v>0</v>
      </c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s="2" customFormat="1">
      <c r="A189" s="5" t="s">
        <v>20</v>
      </c>
      <c r="B189" s="2" t="s">
        <v>66</v>
      </c>
      <c r="C189" s="2" t="s">
        <v>112</v>
      </c>
      <c r="D189" s="224">
        <v>0</v>
      </c>
      <c r="E189" s="227">
        <v>0</v>
      </c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s="2" customFormat="1">
      <c r="A190" s="5" t="s">
        <v>20</v>
      </c>
      <c r="B190" s="2" t="s">
        <v>66</v>
      </c>
      <c r="C190" s="2" t="s">
        <v>113</v>
      </c>
      <c r="D190" s="224">
        <v>0</v>
      </c>
      <c r="E190" s="227">
        <v>0</v>
      </c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s="2" customFormat="1">
      <c r="A191" s="5" t="s">
        <v>20</v>
      </c>
      <c r="B191" s="2" t="s">
        <v>66</v>
      </c>
      <c r="C191" s="2" t="s">
        <v>114</v>
      </c>
      <c r="D191" s="224">
        <v>0</v>
      </c>
      <c r="E191" s="227">
        <v>0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 s="2" customFormat="1">
      <c r="A192" s="5" t="s">
        <v>18</v>
      </c>
      <c r="B192" s="2" t="s">
        <v>39</v>
      </c>
      <c r="C192" s="2" t="s">
        <v>108</v>
      </c>
      <c r="D192" s="224">
        <v>765</v>
      </c>
      <c r="E192" s="227">
        <v>1217</v>
      </c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s="2" customFormat="1">
      <c r="A193" s="5" t="s">
        <v>18</v>
      </c>
      <c r="B193" s="2" t="s">
        <v>39</v>
      </c>
      <c r="C193" s="2" t="s">
        <v>109</v>
      </c>
      <c r="D193" s="224">
        <v>420</v>
      </c>
      <c r="E193" s="227">
        <v>742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s="2" customFormat="1">
      <c r="A194" s="5" t="str">
        <f>A193</f>
        <v>MEESA</v>
      </c>
      <c r="B194" s="2" t="str">
        <f>B193</f>
        <v>MALAWI</v>
      </c>
      <c r="C194" s="2" t="s">
        <v>110</v>
      </c>
      <c r="D194" s="224">
        <v>192</v>
      </c>
      <c r="E194" s="227">
        <v>275</v>
      </c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 s="2" customFormat="1">
      <c r="A195" s="5" t="s">
        <v>18</v>
      </c>
      <c r="B195" s="2" t="s">
        <v>39</v>
      </c>
      <c r="C195" s="2" t="s">
        <v>111</v>
      </c>
      <c r="D195" s="224">
        <v>68</v>
      </c>
      <c r="E195" s="227">
        <v>78</v>
      </c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s="2" customFormat="1">
      <c r="A196" s="5" t="s">
        <v>18</v>
      </c>
      <c r="B196" s="2" t="s">
        <v>39</v>
      </c>
      <c r="C196" s="2" t="s">
        <v>112</v>
      </c>
      <c r="D196" s="224">
        <v>19</v>
      </c>
      <c r="E196" s="227">
        <v>28</v>
      </c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s="2" customFormat="1">
      <c r="A197" s="5" t="s">
        <v>18</v>
      </c>
      <c r="B197" s="2" t="s">
        <v>39</v>
      </c>
      <c r="C197" s="2" t="s">
        <v>113</v>
      </c>
      <c r="D197" s="224">
        <v>14</v>
      </c>
      <c r="E197" s="227">
        <v>7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s="2" customFormat="1">
      <c r="A198" s="5" t="s">
        <v>18</v>
      </c>
      <c r="B198" s="2" t="s">
        <v>39</v>
      </c>
      <c r="C198" s="2" t="s">
        <v>114</v>
      </c>
      <c r="D198" s="224">
        <v>2</v>
      </c>
      <c r="E198" s="227">
        <v>1</v>
      </c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s="2" customFormat="1">
      <c r="A199" s="5" t="s">
        <v>20</v>
      </c>
      <c r="B199" s="2" t="s">
        <v>67</v>
      </c>
      <c r="C199" s="2" t="s">
        <v>108</v>
      </c>
      <c r="D199" s="224">
        <v>2170</v>
      </c>
      <c r="E199" s="227">
        <v>2546</v>
      </c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 s="2" customFormat="1">
      <c r="A200" s="5" t="s">
        <v>20</v>
      </c>
      <c r="B200" s="2" t="s">
        <v>67</v>
      </c>
      <c r="C200" s="2" t="s">
        <v>109</v>
      </c>
      <c r="D200" s="224">
        <v>1478</v>
      </c>
      <c r="E200" s="227">
        <v>1466</v>
      </c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 s="2" customFormat="1">
      <c r="A201" s="5" t="str">
        <f>A200</f>
        <v>WARO</v>
      </c>
      <c r="B201" s="2" t="str">
        <f>B200</f>
        <v>MALI</v>
      </c>
      <c r="C201" s="2" t="s">
        <v>110</v>
      </c>
      <c r="D201" s="224">
        <v>348</v>
      </c>
      <c r="E201" s="227">
        <v>254</v>
      </c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s="2" customFormat="1">
      <c r="A202" s="5" t="s">
        <v>20</v>
      </c>
      <c r="B202" s="2" t="s">
        <v>67</v>
      </c>
      <c r="C202" s="2" t="s">
        <v>111</v>
      </c>
      <c r="D202" s="224">
        <v>44</v>
      </c>
      <c r="E202" s="227">
        <v>24</v>
      </c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s="2" customFormat="1">
      <c r="A203" s="5" t="s">
        <v>20</v>
      </c>
      <c r="B203" s="2" t="s">
        <v>67</v>
      </c>
      <c r="C203" s="2" t="s">
        <v>112</v>
      </c>
      <c r="D203" s="224">
        <v>0</v>
      </c>
      <c r="E203" s="227">
        <v>0</v>
      </c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s="2" customFormat="1">
      <c r="A204" s="5" t="s">
        <v>20</v>
      </c>
      <c r="B204" s="2" t="s">
        <v>67</v>
      </c>
      <c r="C204" s="2" t="s">
        <v>113</v>
      </c>
      <c r="D204" s="224">
        <v>0</v>
      </c>
      <c r="E204" s="227">
        <v>0</v>
      </c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s="2" customFormat="1">
      <c r="A205" s="5" t="s">
        <v>20</v>
      </c>
      <c r="B205" s="2" t="s">
        <v>67</v>
      </c>
      <c r="C205" s="2" t="s">
        <v>114</v>
      </c>
      <c r="D205" s="224">
        <v>0</v>
      </c>
      <c r="E205" s="227">
        <v>0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 s="2" customFormat="1">
      <c r="A206" s="5" t="s">
        <v>18</v>
      </c>
      <c r="B206" s="2" t="s">
        <v>40</v>
      </c>
      <c r="C206" s="2" t="s">
        <v>108</v>
      </c>
      <c r="D206" s="224">
        <v>371</v>
      </c>
      <c r="E206" s="227">
        <v>582</v>
      </c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s="2" customFormat="1">
      <c r="A207" s="5" t="s">
        <v>18</v>
      </c>
      <c r="B207" s="2" t="s">
        <v>40</v>
      </c>
      <c r="C207" s="2" t="s">
        <v>109</v>
      </c>
      <c r="D207" s="224">
        <v>254</v>
      </c>
      <c r="E207" s="227">
        <v>396</v>
      </c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s="2" customFormat="1">
      <c r="A208" s="5" t="str">
        <f>A207</f>
        <v>MEESA</v>
      </c>
      <c r="B208" s="2" t="str">
        <f>B207</f>
        <v>MOZAMBIQUE</v>
      </c>
      <c r="C208" s="2" t="s">
        <v>110</v>
      </c>
      <c r="D208" s="224">
        <v>43</v>
      </c>
      <c r="E208" s="227">
        <v>151</v>
      </c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 s="2" customFormat="1">
      <c r="A209" s="5" t="s">
        <v>18</v>
      </c>
      <c r="B209" s="2" t="s">
        <v>40</v>
      </c>
      <c r="C209" s="2" t="s">
        <v>111</v>
      </c>
      <c r="D209" s="224">
        <v>3</v>
      </c>
      <c r="E209" s="227">
        <v>70</v>
      </c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s="2" customFormat="1">
      <c r="A210" s="5" t="s">
        <v>18</v>
      </c>
      <c r="B210" s="2" t="s">
        <v>40</v>
      </c>
      <c r="C210" s="2" t="s">
        <v>112</v>
      </c>
      <c r="D210" s="224">
        <v>0</v>
      </c>
      <c r="E210" s="227">
        <v>26</v>
      </c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s="2" customFormat="1">
      <c r="A211" s="5" t="s">
        <v>18</v>
      </c>
      <c r="B211" s="2" t="s">
        <v>40</v>
      </c>
      <c r="C211" s="2" t="s">
        <v>113</v>
      </c>
      <c r="D211" s="224">
        <v>1</v>
      </c>
      <c r="E211" s="227">
        <v>13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s="2" customFormat="1">
      <c r="A212" s="5" t="s">
        <v>18</v>
      </c>
      <c r="B212" s="2" t="s">
        <v>40</v>
      </c>
      <c r="C212" s="2" t="s">
        <v>114</v>
      </c>
      <c r="D212" s="224">
        <v>0</v>
      </c>
      <c r="E212" s="227">
        <v>12</v>
      </c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 s="2" customFormat="1">
      <c r="A213" s="5" t="s">
        <v>17</v>
      </c>
      <c r="B213" s="2" t="s">
        <v>28</v>
      </c>
      <c r="C213" s="2" t="s">
        <v>108</v>
      </c>
      <c r="D213" s="224" t="e">
        <v>#N/A</v>
      </c>
      <c r="E213" s="227" t="e">
        <v>#N/A</v>
      </c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 s="2" customFormat="1">
      <c r="A214" s="5" t="str">
        <f>A213</f>
        <v>ARO</v>
      </c>
      <c r="B214" s="2" t="str">
        <f>B213</f>
        <v>MYANMAR</v>
      </c>
      <c r="C214" s="2" t="s">
        <v>109</v>
      </c>
      <c r="D214" s="224" t="e">
        <v>#N/A</v>
      </c>
      <c r="E214" s="227" t="e">
        <v>#N/A</v>
      </c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 s="2" customFormat="1">
      <c r="A215" s="5" t="s">
        <v>17</v>
      </c>
      <c r="B215" s="2" t="s">
        <v>28</v>
      </c>
      <c r="C215" s="2" t="s">
        <v>110</v>
      </c>
      <c r="D215" s="224" t="e">
        <v>#N/A</v>
      </c>
      <c r="E215" s="227" t="e">
        <v>#N/A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 s="2" customFormat="1">
      <c r="A216" s="5" t="s">
        <v>17</v>
      </c>
      <c r="B216" s="2" t="s">
        <v>28</v>
      </c>
      <c r="C216" s="2" t="s">
        <v>111</v>
      </c>
      <c r="D216" s="224" t="e">
        <v>#N/A</v>
      </c>
      <c r="E216" s="227" t="e">
        <v>#N/A</v>
      </c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 s="2" customFormat="1">
      <c r="A217" s="5" t="s">
        <v>17</v>
      </c>
      <c r="B217" s="2" t="s">
        <v>28</v>
      </c>
      <c r="C217" s="2" t="s">
        <v>112</v>
      </c>
      <c r="D217" s="224" t="e">
        <v>#N/A</v>
      </c>
      <c r="E217" s="227" t="e">
        <v>#N/A</v>
      </c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 s="2" customFormat="1">
      <c r="A218" s="5" t="s">
        <v>17</v>
      </c>
      <c r="B218" s="2" t="s">
        <v>28</v>
      </c>
      <c r="C218" s="2" t="s">
        <v>113</v>
      </c>
      <c r="D218" s="224" t="e">
        <v>#N/A</v>
      </c>
      <c r="E218" s="227" t="e">
        <v>#N/A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 s="2" customFormat="1">
      <c r="A219" s="5" t="s">
        <v>17</v>
      </c>
      <c r="B219" s="2" t="s">
        <v>28</v>
      </c>
      <c r="C219" s="2" t="s">
        <v>114</v>
      </c>
      <c r="D219" s="224" t="e">
        <v>#N/A</v>
      </c>
      <c r="E219" s="227" t="e">
        <v>#N/A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 s="2" customFormat="1">
      <c r="A220" s="5" t="s">
        <v>17</v>
      </c>
      <c r="B220" s="2" t="s">
        <v>29</v>
      </c>
      <c r="C220" s="2" t="s">
        <v>108</v>
      </c>
      <c r="D220" s="224" t="e">
        <v>#N/A</v>
      </c>
      <c r="E220" s="227" t="e">
        <v>#N/A</v>
      </c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 s="2" customFormat="1">
      <c r="A221" s="5" t="str">
        <f>A220</f>
        <v>ARO</v>
      </c>
      <c r="B221" s="2" t="str">
        <f>B220</f>
        <v>NEPAL</v>
      </c>
      <c r="C221" s="2" t="s">
        <v>109</v>
      </c>
      <c r="D221" s="224" t="e">
        <v>#N/A</v>
      </c>
      <c r="E221" s="227" t="e">
        <v>#N/A</v>
      </c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 s="2" customFormat="1">
      <c r="A222" s="5" t="s">
        <v>17</v>
      </c>
      <c r="B222" s="2" t="s">
        <v>29</v>
      </c>
      <c r="C222" s="2" t="s">
        <v>110</v>
      </c>
      <c r="D222" s="224" t="e">
        <v>#N/A</v>
      </c>
      <c r="E222" s="227" t="e">
        <v>#N/A</v>
      </c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 s="2" customFormat="1">
      <c r="A223" s="5" t="s">
        <v>17</v>
      </c>
      <c r="B223" s="2" t="s">
        <v>29</v>
      </c>
      <c r="C223" s="2" t="s">
        <v>111</v>
      </c>
      <c r="D223" s="224" t="e">
        <v>#N/A</v>
      </c>
      <c r="E223" s="227" t="e">
        <v>#N/A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 s="2" customFormat="1">
      <c r="A224" s="5" t="s">
        <v>17</v>
      </c>
      <c r="B224" s="2" t="s">
        <v>29</v>
      </c>
      <c r="C224" s="2" t="s">
        <v>112</v>
      </c>
      <c r="D224" s="224" t="e">
        <v>#N/A</v>
      </c>
      <c r="E224" s="227" t="e">
        <v>#N/A</v>
      </c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 s="2" customFormat="1">
      <c r="A225" s="5" t="s">
        <v>17</v>
      </c>
      <c r="B225" s="2" t="s">
        <v>29</v>
      </c>
      <c r="C225" s="2" t="s">
        <v>113</v>
      </c>
      <c r="D225" s="224" t="e">
        <v>#N/A</v>
      </c>
      <c r="E225" s="227" t="e">
        <v>#N/A</v>
      </c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 s="2" customFormat="1">
      <c r="A226" s="5" t="s">
        <v>17</v>
      </c>
      <c r="B226" s="2" t="s">
        <v>29</v>
      </c>
      <c r="C226" s="2" t="s">
        <v>114</v>
      </c>
      <c r="D226" s="224" t="e">
        <v>#N/A</v>
      </c>
      <c r="E226" s="227" t="e">
        <v>#N/A</v>
      </c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 s="2" customFormat="1">
      <c r="A227" s="5" t="s">
        <v>19</v>
      </c>
      <c r="B227" s="2" t="s">
        <v>56</v>
      </c>
      <c r="C227" s="2" t="s">
        <v>108</v>
      </c>
      <c r="D227" s="224">
        <v>7</v>
      </c>
      <c r="E227" s="227">
        <v>8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s="2" customFormat="1">
      <c r="A228" s="5" t="s">
        <v>19</v>
      </c>
      <c r="B228" s="2" t="s">
        <v>56</v>
      </c>
      <c r="C228" s="2" t="s">
        <v>109</v>
      </c>
      <c r="D228" s="224">
        <v>0</v>
      </c>
      <c r="E228" s="227">
        <v>0</v>
      </c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 s="2" customFormat="1">
      <c r="A229" s="5" t="str">
        <f>A228</f>
        <v>ROA</v>
      </c>
      <c r="B229" s="2" t="str">
        <f>B228</f>
        <v>NICARAGUA</v>
      </c>
      <c r="C229" s="2" t="s">
        <v>110</v>
      </c>
      <c r="D229" s="224">
        <v>0</v>
      </c>
      <c r="E229" s="227">
        <v>0</v>
      </c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 s="2" customFormat="1">
      <c r="A230" s="5" t="s">
        <v>19</v>
      </c>
      <c r="B230" s="2" t="s">
        <v>56</v>
      </c>
      <c r="C230" s="2" t="s">
        <v>111</v>
      </c>
      <c r="D230" s="224">
        <v>0</v>
      </c>
      <c r="E230" s="227">
        <v>0</v>
      </c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s="2" customFormat="1">
      <c r="A231" s="5" t="s">
        <v>19</v>
      </c>
      <c r="B231" s="2" t="s">
        <v>56</v>
      </c>
      <c r="C231" s="2" t="s">
        <v>112</v>
      </c>
      <c r="D231" s="224">
        <v>0</v>
      </c>
      <c r="E231" s="227">
        <v>0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 s="2" customFormat="1">
      <c r="A232" s="5" t="s">
        <v>19</v>
      </c>
      <c r="B232" s="2" t="s">
        <v>56</v>
      </c>
      <c r="C232" s="2" t="s">
        <v>113</v>
      </c>
      <c r="D232" s="224">
        <v>0</v>
      </c>
      <c r="E232" s="227">
        <v>0</v>
      </c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 s="2" customFormat="1">
      <c r="A233" s="5" t="s">
        <v>19</v>
      </c>
      <c r="B233" s="2" t="s">
        <v>56</v>
      </c>
      <c r="C233" s="2" t="s">
        <v>114</v>
      </c>
      <c r="D233" s="224">
        <v>0</v>
      </c>
      <c r="E233" s="227">
        <v>0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 s="2" customFormat="1">
      <c r="A234" s="5" t="s">
        <v>20</v>
      </c>
      <c r="B234" s="2" t="s">
        <v>68</v>
      </c>
      <c r="C234" s="2" t="s">
        <v>108</v>
      </c>
      <c r="D234" s="224">
        <v>244</v>
      </c>
      <c r="E234" s="227">
        <v>854</v>
      </c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 s="2" customFormat="1">
      <c r="A235" s="5" t="s">
        <v>20</v>
      </c>
      <c r="B235" s="2" t="s">
        <v>68</v>
      </c>
      <c r="C235" s="2" t="s">
        <v>109</v>
      </c>
      <c r="D235" s="224">
        <v>101</v>
      </c>
      <c r="E235" s="227">
        <v>532</v>
      </c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 s="2" customFormat="1">
      <c r="A236" s="5" t="str">
        <f>A235</f>
        <v>WARO</v>
      </c>
      <c r="B236" s="2" t="str">
        <f>B235</f>
        <v>NIGER</v>
      </c>
      <c r="C236" s="2" t="s">
        <v>110</v>
      </c>
      <c r="D236" s="224">
        <v>38</v>
      </c>
      <c r="E236" s="227">
        <v>118</v>
      </c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 s="2" customFormat="1">
      <c r="A237" s="5" t="s">
        <v>20</v>
      </c>
      <c r="B237" s="2" t="s">
        <v>68</v>
      </c>
      <c r="C237" s="2" t="s">
        <v>111</v>
      </c>
      <c r="D237" s="224">
        <v>4</v>
      </c>
      <c r="E237" s="227">
        <v>11</v>
      </c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 s="2" customFormat="1">
      <c r="A238" s="5" t="s">
        <v>20</v>
      </c>
      <c r="B238" s="2" t="s">
        <v>68</v>
      </c>
      <c r="C238" s="2" t="s">
        <v>112</v>
      </c>
      <c r="D238" s="224">
        <v>0</v>
      </c>
      <c r="E238" s="227">
        <v>0</v>
      </c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 s="2" customFormat="1">
      <c r="A239" s="5" t="s">
        <v>20</v>
      </c>
      <c r="B239" s="2" t="s">
        <v>68</v>
      </c>
      <c r="C239" s="2" t="s">
        <v>113</v>
      </c>
      <c r="D239" s="224">
        <v>0</v>
      </c>
      <c r="E239" s="227">
        <v>0</v>
      </c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 s="2" customFormat="1">
      <c r="A240" s="5" t="s">
        <v>20</v>
      </c>
      <c r="B240" s="2" t="s">
        <v>68</v>
      </c>
      <c r="C240" s="2" t="s">
        <v>114</v>
      </c>
      <c r="D240" s="224">
        <v>0</v>
      </c>
      <c r="E240" s="227">
        <v>0</v>
      </c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 s="2" customFormat="1">
      <c r="A241" s="5" t="s">
        <v>20</v>
      </c>
      <c r="B241" s="2" t="s">
        <v>69</v>
      </c>
      <c r="C241" s="2" t="s">
        <v>108</v>
      </c>
      <c r="D241" s="224">
        <v>54</v>
      </c>
      <c r="E241" s="227">
        <v>202</v>
      </c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 s="2" customFormat="1">
      <c r="A242" s="5" t="s">
        <v>20</v>
      </c>
      <c r="B242" s="2" t="s">
        <v>69</v>
      </c>
      <c r="C242" s="2" t="s">
        <v>109</v>
      </c>
      <c r="D242" s="224">
        <v>32</v>
      </c>
      <c r="E242" s="227">
        <v>114</v>
      </c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 s="2" customFormat="1">
      <c r="A243" s="5" t="s">
        <v>20</v>
      </c>
      <c r="B243" s="2" t="s">
        <v>69</v>
      </c>
      <c r="C243" s="2" t="s">
        <v>110</v>
      </c>
      <c r="D243" s="224">
        <v>4</v>
      </c>
      <c r="E243" s="227">
        <v>29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 s="2" customFormat="1">
      <c r="A244" s="5" t="str">
        <f>A243</f>
        <v>WARO</v>
      </c>
      <c r="B244" s="2" t="str">
        <f>B243</f>
        <v>NIGERIA</v>
      </c>
      <c r="C244" s="2" t="s">
        <v>111</v>
      </c>
      <c r="D244" s="224">
        <v>0</v>
      </c>
      <c r="E244" s="227">
        <v>8</v>
      </c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 s="2" customFormat="1">
      <c r="A245" s="5" t="s">
        <v>20</v>
      </c>
      <c r="B245" s="2" t="s">
        <v>69</v>
      </c>
      <c r="C245" s="2" t="s">
        <v>112</v>
      </c>
      <c r="D245" s="224">
        <v>0</v>
      </c>
      <c r="E245" s="227">
        <v>0</v>
      </c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 s="2" customFormat="1">
      <c r="A246" s="5" t="s">
        <v>20</v>
      </c>
      <c r="B246" s="2" t="s">
        <v>69</v>
      </c>
      <c r="C246" s="2" t="s">
        <v>113</v>
      </c>
      <c r="D246" s="224">
        <v>0</v>
      </c>
      <c r="E246" s="227">
        <v>0</v>
      </c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 s="2" customFormat="1">
      <c r="A247" s="5" t="s">
        <v>20</v>
      </c>
      <c r="B247" s="2" t="s">
        <v>69</v>
      </c>
      <c r="C247" s="2" t="s">
        <v>114</v>
      </c>
      <c r="D247" s="224">
        <v>0</v>
      </c>
      <c r="E247" s="227">
        <v>0</v>
      </c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 s="2" customFormat="1">
      <c r="A248" s="5" t="s">
        <v>19</v>
      </c>
      <c r="B248" s="2" t="s">
        <v>57</v>
      </c>
      <c r="C248" s="2" t="s">
        <v>108</v>
      </c>
      <c r="D248" s="224" t="e">
        <v>#N/A</v>
      </c>
      <c r="E248" s="227" t="e">
        <v>#N/A</v>
      </c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 s="2" customFormat="1">
      <c r="A249" s="5" t="s">
        <v>19</v>
      </c>
      <c r="B249" s="2" t="s">
        <v>57</v>
      </c>
      <c r="C249" s="2" t="s">
        <v>109</v>
      </c>
      <c r="D249" s="224" t="e">
        <v>#N/A</v>
      </c>
      <c r="E249" s="227" t="e">
        <v>#N/A</v>
      </c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 s="2" customFormat="1">
      <c r="A250" s="5" t="str">
        <f>A249</f>
        <v>ROA</v>
      </c>
      <c r="B250" s="2" t="str">
        <f>B249</f>
        <v>PARAGUAY</v>
      </c>
      <c r="C250" s="2" t="s">
        <v>110</v>
      </c>
      <c r="D250" s="224" t="e">
        <v>#N/A</v>
      </c>
      <c r="E250" s="227" t="e">
        <v>#N/A</v>
      </c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1:16" s="2" customFormat="1">
      <c r="A251" s="5" t="s">
        <v>19</v>
      </c>
      <c r="B251" s="2" t="s">
        <v>57</v>
      </c>
      <c r="C251" s="2" t="s">
        <v>111</v>
      </c>
      <c r="D251" s="224" t="e">
        <v>#N/A</v>
      </c>
      <c r="E251" s="227" t="e">
        <v>#N/A</v>
      </c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1:16" s="2" customFormat="1">
      <c r="A252" s="5" t="s">
        <v>19</v>
      </c>
      <c r="B252" s="2" t="s">
        <v>57</v>
      </c>
      <c r="C252" s="2" t="s">
        <v>112</v>
      </c>
      <c r="D252" s="224" t="e">
        <v>#N/A</v>
      </c>
      <c r="E252" s="227" t="e">
        <v>#N/A</v>
      </c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1:16" s="2" customFormat="1">
      <c r="A253" s="5" t="s">
        <v>19</v>
      </c>
      <c r="B253" s="2" t="s">
        <v>57</v>
      </c>
      <c r="C253" s="2" t="s">
        <v>113</v>
      </c>
      <c r="D253" s="224" t="e">
        <v>#N/A</v>
      </c>
      <c r="E253" s="227" t="e">
        <v>#N/A</v>
      </c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 s="2" customFormat="1">
      <c r="A254" s="5" t="s">
        <v>19</v>
      </c>
      <c r="B254" s="2" t="s">
        <v>57</v>
      </c>
      <c r="C254" s="2" t="s">
        <v>114</v>
      </c>
      <c r="D254" s="224" t="e">
        <v>#N/A</v>
      </c>
      <c r="E254" s="227" t="e">
        <v>#N/A</v>
      </c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1:16" s="2" customFormat="1">
      <c r="A255" s="5" t="s">
        <v>19</v>
      </c>
      <c r="B255" s="2" t="s">
        <v>58</v>
      </c>
      <c r="C255" s="2" t="s">
        <v>108</v>
      </c>
      <c r="D255" s="224" t="e">
        <v>#N/A</v>
      </c>
      <c r="E255" s="227" t="e">
        <v>#N/A</v>
      </c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 s="2" customFormat="1">
      <c r="A256" s="5" t="s">
        <v>19</v>
      </c>
      <c r="B256" s="2" t="s">
        <v>58</v>
      </c>
      <c r="C256" s="2" t="s">
        <v>109</v>
      </c>
      <c r="D256" s="224" t="e">
        <v>#N/A</v>
      </c>
      <c r="E256" s="227" t="e">
        <v>#N/A</v>
      </c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 s="2" customFormat="1">
      <c r="A257" s="5" t="str">
        <f>A256</f>
        <v>ROA</v>
      </c>
      <c r="B257" s="2" t="str">
        <f>B256</f>
        <v>PERU</v>
      </c>
      <c r="C257" s="2" t="s">
        <v>110</v>
      </c>
      <c r="D257" s="224" t="e">
        <v>#N/A</v>
      </c>
      <c r="E257" s="227" t="e">
        <v>#N/A</v>
      </c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1:16" s="2" customFormat="1">
      <c r="A258" s="5" t="s">
        <v>19</v>
      </c>
      <c r="B258" s="2" t="s">
        <v>58</v>
      </c>
      <c r="C258" s="2" t="s">
        <v>111</v>
      </c>
      <c r="D258" s="224" t="e">
        <v>#N/A</v>
      </c>
      <c r="E258" s="227" t="e">
        <v>#N/A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 s="2" customFormat="1">
      <c r="A259" s="5" t="s">
        <v>19</v>
      </c>
      <c r="B259" s="2" t="s">
        <v>58</v>
      </c>
      <c r="C259" s="2" t="s">
        <v>112</v>
      </c>
      <c r="D259" s="224" t="e">
        <v>#N/A</v>
      </c>
      <c r="E259" s="227" t="e">
        <v>#N/A</v>
      </c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 s="2" customFormat="1">
      <c r="A260" s="5" t="s">
        <v>19</v>
      </c>
      <c r="B260" s="2" t="s">
        <v>58</v>
      </c>
      <c r="C260" s="2" t="s">
        <v>113</v>
      </c>
      <c r="D260" s="224" t="e">
        <v>#N/A</v>
      </c>
      <c r="E260" s="227" t="e">
        <v>#N/A</v>
      </c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 s="2" customFormat="1">
      <c r="A261" s="5" t="s">
        <v>19</v>
      </c>
      <c r="B261" s="2" t="s">
        <v>58</v>
      </c>
      <c r="C261" s="2" t="s">
        <v>114</v>
      </c>
      <c r="D261" s="224" t="e">
        <v>#N/A</v>
      </c>
      <c r="E261" s="227" t="e">
        <v>#N/A</v>
      </c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 s="2" customFormat="1">
      <c r="A262" s="5" t="s">
        <v>17</v>
      </c>
      <c r="B262" s="2" t="s">
        <v>30</v>
      </c>
      <c r="C262" s="2" t="s">
        <v>108</v>
      </c>
      <c r="D262" s="224">
        <v>2</v>
      </c>
      <c r="E262" s="227">
        <v>9</v>
      </c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 s="2" customFormat="1">
      <c r="A263" s="5" t="s">
        <v>17</v>
      </c>
      <c r="B263" s="2" t="s">
        <v>30</v>
      </c>
      <c r="C263" s="2" t="s">
        <v>109</v>
      </c>
      <c r="D263" s="224">
        <v>0</v>
      </c>
      <c r="E263" s="227">
        <v>3</v>
      </c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1:16" s="2" customFormat="1">
      <c r="A264" s="5" t="str">
        <f>A263</f>
        <v>ARO</v>
      </c>
      <c r="B264" s="2" t="str">
        <f>B263</f>
        <v>PHILIPPINES</v>
      </c>
      <c r="C264" s="2" t="s">
        <v>110</v>
      </c>
      <c r="D264" s="224">
        <v>0</v>
      </c>
      <c r="E264" s="227">
        <v>0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 s="2" customFormat="1">
      <c r="A265" s="5" t="s">
        <v>17</v>
      </c>
      <c r="B265" s="2" t="s">
        <v>30</v>
      </c>
      <c r="C265" s="2" t="s">
        <v>111</v>
      </c>
      <c r="D265" s="224">
        <v>0</v>
      </c>
      <c r="E265" s="227">
        <v>0</v>
      </c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 s="2" customFormat="1">
      <c r="A266" s="5" t="s">
        <v>17</v>
      </c>
      <c r="B266" s="2" t="s">
        <v>30</v>
      </c>
      <c r="C266" s="2" t="s">
        <v>112</v>
      </c>
      <c r="D266" s="224">
        <v>0</v>
      </c>
      <c r="E266" s="227">
        <v>0</v>
      </c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 s="2" customFormat="1">
      <c r="A267" s="5" t="s">
        <v>17</v>
      </c>
      <c r="B267" s="2" t="s">
        <v>30</v>
      </c>
      <c r="C267" s="2" t="s">
        <v>113</v>
      </c>
      <c r="D267" s="224">
        <v>0</v>
      </c>
      <c r="E267" s="227">
        <v>0</v>
      </c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1:16" s="2" customFormat="1">
      <c r="A268" s="5" t="s">
        <v>17</v>
      </c>
      <c r="B268" s="2" t="s">
        <v>30</v>
      </c>
      <c r="C268" s="2" t="s">
        <v>114</v>
      </c>
      <c r="D268" s="224">
        <v>0</v>
      </c>
      <c r="E268" s="227">
        <v>0</v>
      </c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1:16" s="2" customFormat="1">
      <c r="A269" s="5" t="s">
        <v>18</v>
      </c>
      <c r="B269" s="2" t="s">
        <v>41</v>
      </c>
      <c r="C269" s="2" t="s">
        <v>108</v>
      </c>
      <c r="D269" s="224" t="e">
        <v>#N/A</v>
      </c>
      <c r="E269" s="227" t="e">
        <v>#N/A</v>
      </c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6" s="2" customFormat="1">
      <c r="A270" s="5" t="s">
        <v>18</v>
      </c>
      <c r="B270" s="2" t="s">
        <v>41</v>
      </c>
      <c r="C270" s="2" t="s">
        <v>109</v>
      </c>
      <c r="D270" s="224" t="e">
        <v>#N/A</v>
      </c>
      <c r="E270" s="227" t="e">
        <v>#N/A</v>
      </c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6" s="2" customFormat="1">
      <c r="A271" s="5" t="s">
        <v>18</v>
      </c>
      <c r="B271" s="2" t="s">
        <v>41</v>
      </c>
      <c r="C271" s="2" t="s">
        <v>110</v>
      </c>
      <c r="D271" s="224" t="e">
        <v>#N/A</v>
      </c>
      <c r="E271" s="227" t="e">
        <v>#N/A</v>
      </c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 s="2" customFormat="1">
      <c r="A272" s="5" t="str">
        <f>A271</f>
        <v>MEESA</v>
      </c>
      <c r="B272" s="2" t="str">
        <f>B271</f>
        <v>RWANDA</v>
      </c>
      <c r="C272" s="2" t="s">
        <v>111</v>
      </c>
      <c r="D272" s="224" t="e">
        <v>#N/A</v>
      </c>
      <c r="E272" s="227" t="e">
        <v>#N/A</v>
      </c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 s="2" customFormat="1">
      <c r="A273" s="5" t="s">
        <v>18</v>
      </c>
      <c r="B273" s="2" t="s">
        <v>41</v>
      </c>
      <c r="C273" s="2" t="s">
        <v>112</v>
      </c>
      <c r="D273" s="224" t="e">
        <v>#N/A</v>
      </c>
      <c r="E273" s="227" t="e">
        <v>#N/A</v>
      </c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 s="2" customFormat="1">
      <c r="A274" s="5" t="s">
        <v>18</v>
      </c>
      <c r="B274" s="2" t="s">
        <v>41</v>
      </c>
      <c r="C274" s="2" t="s">
        <v>113</v>
      </c>
      <c r="D274" s="224" t="e">
        <v>#N/A</v>
      </c>
      <c r="E274" s="227" t="e">
        <v>#N/A</v>
      </c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 s="2" customFormat="1">
      <c r="A275" s="5" t="s">
        <v>18</v>
      </c>
      <c r="B275" s="2" t="s">
        <v>41</v>
      </c>
      <c r="C275" s="2" t="s">
        <v>114</v>
      </c>
      <c r="D275" s="224" t="e">
        <v>#N/A</v>
      </c>
      <c r="E275" s="227" t="e">
        <v>#N/A</v>
      </c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 s="2" customFormat="1">
      <c r="A276" s="5" t="s">
        <v>20</v>
      </c>
      <c r="B276" s="2" t="s">
        <v>70</v>
      </c>
      <c r="C276" s="2" t="s">
        <v>108</v>
      </c>
      <c r="D276" s="224">
        <v>417</v>
      </c>
      <c r="E276" s="227">
        <v>500</v>
      </c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1:16" s="2" customFormat="1">
      <c r="A277" s="5" t="s">
        <v>20</v>
      </c>
      <c r="B277" s="2" t="s">
        <v>70</v>
      </c>
      <c r="C277" s="2" t="s">
        <v>109</v>
      </c>
      <c r="D277" s="224">
        <v>422</v>
      </c>
      <c r="E277" s="227">
        <v>525</v>
      </c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1:16" s="2" customFormat="1">
      <c r="A278" s="5" t="str">
        <f>A277</f>
        <v>WARO</v>
      </c>
      <c r="B278" s="2" t="str">
        <f>B277</f>
        <v>SENEGAL</v>
      </c>
      <c r="C278" s="2" t="s">
        <v>110</v>
      </c>
      <c r="D278" s="224">
        <v>40</v>
      </c>
      <c r="E278" s="227">
        <v>45</v>
      </c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1:16" s="2" customFormat="1">
      <c r="A279" s="5" t="s">
        <v>20</v>
      </c>
      <c r="B279" s="2" t="s">
        <v>70</v>
      </c>
      <c r="C279" s="2" t="s">
        <v>111</v>
      </c>
      <c r="D279" s="224">
        <v>1</v>
      </c>
      <c r="E279" s="227">
        <v>0</v>
      </c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1:16" s="2" customFormat="1">
      <c r="A280" s="5" t="s">
        <v>20</v>
      </c>
      <c r="B280" s="2" t="s">
        <v>70</v>
      </c>
      <c r="C280" s="2" t="s">
        <v>112</v>
      </c>
      <c r="D280" s="224">
        <v>0</v>
      </c>
      <c r="E280" s="227">
        <v>0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  <row r="281" spans="1:16" s="2" customFormat="1">
      <c r="A281" s="5" t="s">
        <v>20</v>
      </c>
      <c r="B281" s="2" t="s">
        <v>70</v>
      </c>
      <c r="C281" s="2" t="s">
        <v>113</v>
      </c>
      <c r="D281" s="224">
        <v>0</v>
      </c>
      <c r="E281" s="227">
        <v>0</v>
      </c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</row>
    <row r="282" spans="1:16" s="2" customFormat="1">
      <c r="A282" s="5" t="s">
        <v>20</v>
      </c>
      <c r="B282" s="2" t="s">
        <v>70</v>
      </c>
      <c r="C282" s="2" t="s">
        <v>114</v>
      </c>
      <c r="D282" s="224">
        <v>0</v>
      </c>
      <c r="E282" s="227">
        <v>0</v>
      </c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spans="1:16" s="2" customFormat="1">
      <c r="A283" s="5" t="s">
        <v>20</v>
      </c>
      <c r="B283" s="2" t="s">
        <v>71</v>
      </c>
      <c r="C283" s="2" t="s">
        <v>108</v>
      </c>
      <c r="D283" s="224">
        <v>971</v>
      </c>
      <c r="E283" s="227">
        <v>556</v>
      </c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</row>
    <row r="284" spans="1:16" s="2" customFormat="1">
      <c r="A284" s="5" t="s">
        <v>20</v>
      </c>
      <c r="B284" s="2" t="s">
        <v>71</v>
      </c>
      <c r="C284" s="2" t="s">
        <v>109</v>
      </c>
      <c r="D284" s="224">
        <v>336</v>
      </c>
      <c r="E284" s="227">
        <v>170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1:16" s="2" customFormat="1">
      <c r="A285" s="5" t="str">
        <f t="shared" ref="A285:A286" si="0">A284</f>
        <v>WARO</v>
      </c>
      <c r="B285" s="2" t="str">
        <f t="shared" ref="B285:B286" si="1">B284</f>
        <v>SIERRA LEONE</v>
      </c>
      <c r="C285" s="2" t="s">
        <v>110</v>
      </c>
      <c r="D285" s="224">
        <v>66</v>
      </c>
      <c r="E285" s="227">
        <v>27</v>
      </c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</row>
    <row r="286" spans="1:16" s="2" customFormat="1">
      <c r="A286" s="5" t="str">
        <f t="shared" si="0"/>
        <v>WARO</v>
      </c>
      <c r="B286" s="2" t="str">
        <f t="shared" si="1"/>
        <v>SIERRA LEONE</v>
      </c>
      <c r="C286" s="2" t="s">
        <v>111</v>
      </c>
      <c r="D286" s="224">
        <v>13</v>
      </c>
      <c r="E286" s="227">
        <v>3</v>
      </c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</row>
    <row r="287" spans="1:16" s="2" customFormat="1">
      <c r="A287" s="5" t="s">
        <v>20</v>
      </c>
      <c r="B287" s="2" t="s">
        <v>71</v>
      </c>
      <c r="C287" s="2" t="s">
        <v>112</v>
      </c>
      <c r="D287" s="224">
        <v>3</v>
      </c>
      <c r="E287" s="227">
        <v>0</v>
      </c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</row>
    <row r="288" spans="1:16" s="2" customFormat="1">
      <c r="A288" s="5" t="s">
        <v>20</v>
      </c>
      <c r="B288" s="2" t="s">
        <v>71</v>
      </c>
      <c r="C288" s="2" t="s">
        <v>113</v>
      </c>
      <c r="D288" s="224">
        <v>0</v>
      </c>
      <c r="E288" s="227">
        <v>0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1:16" s="2" customFormat="1">
      <c r="A289" s="5" t="s">
        <v>20</v>
      </c>
      <c r="B289" s="2" t="s">
        <v>71</v>
      </c>
      <c r="C289" s="2" t="s">
        <v>114</v>
      </c>
      <c r="D289" s="224">
        <v>0</v>
      </c>
      <c r="E289" s="227">
        <v>0</v>
      </c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1:16" s="2" customFormat="1">
      <c r="A290" s="5" t="s">
        <v>18</v>
      </c>
      <c r="B290" s="2" t="s">
        <v>42</v>
      </c>
      <c r="C290" s="2" t="s">
        <v>108</v>
      </c>
      <c r="D290" s="224">
        <v>8</v>
      </c>
      <c r="E290" s="227">
        <v>10</v>
      </c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</row>
    <row r="291" spans="1:16" s="2" customFormat="1">
      <c r="A291" s="5" t="s">
        <v>18</v>
      </c>
      <c r="B291" s="2" t="s">
        <v>42</v>
      </c>
      <c r="C291" s="2" t="s">
        <v>109</v>
      </c>
      <c r="D291" s="224">
        <v>0</v>
      </c>
      <c r="E291" s="227">
        <v>5</v>
      </c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</row>
    <row r="292" spans="1:16" s="2" customFormat="1">
      <c r="A292" s="5" t="str">
        <f>A291</f>
        <v>MEESA</v>
      </c>
      <c r="B292" s="2" t="str">
        <f>B291</f>
        <v>SOUTH SUDAN</v>
      </c>
      <c r="C292" s="2" t="s">
        <v>110</v>
      </c>
      <c r="D292" s="224">
        <v>1</v>
      </c>
      <c r="E292" s="227">
        <v>0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</row>
    <row r="293" spans="1:16" s="2" customFormat="1">
      <c r="A293" s="5" t="s">
        <v>18</v>
      </c>
      <c r="B293" s="2" t="s">
        <v>42</v>
      </c>
      <c r="C293" s="2" t="s">
        <v>111</v>
      </c>
      <c r="D293" s="224">
        <v>0</v>
      </c>
      <c r="E293" s="227">
        <v>0</v>
      </c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</row>
    <row r="294" spans="1:16" s="2" customFormat="1">
      <c r="A294" s="5" t="s">
        <v>18</v>
      </c>
      <c r="B294" s="2" t="s">
        <v>42</v>
      </c>
      <c r="C294" s="2" t="s">
        <v>112</v>
      </c>
      <c r="D294" s="224">
        <v>0</v>
      </c>
      <c r="E294" s="227">
        <v>0</v>
      </c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</row>
    <row r="295" spans="1:16" s="2" customFormat="1">
      <c r="A295" s="5" t="s">
        <v>18</v>
      </c>
      <c r="B295" s="2" t="s">
        <v>42</v>
      </c>
      <c r="C295" s="2" t="s">
        <v>113</v>
      </c>
      <c r="D295" s="224">
        <v>0</v>
      </c>
      <c r="E295" s="227">
        <v>0</v>
      </c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</row>
    <row r="296" spans="1:16" s="2" customFormat="1">
      <c r="A296" s="5" t="s">
        <v>18</v>
      </c>
      <c r="B296" s="2" t="s">
        <v>42</v>
      </c>
      <c r="C296" s="2" t="s">
        <v>114</v>
      </c>
      <c r="D296" s="224">
        <v>0</v>
      </c>
      <c r="E296" s="227">
        <v>0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1:16" s="2" customFormat="1">
      <c r="A297" s="5" t="s">
        <v>18</v>
      </c>
      <c r="B297" s="2" t="s">
        <v>43</v>
      </c>
      <c r="C297" s="2" t="s">
        <v>108</v>
      </c>
      <c r="D297" s="224" t="e">
        <v>#N/A</v>
      </c>
      <c r="E297" s="227" t="e">
        <v>#N/A</v>
      </c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</row>
    <row r="298" spans="1:16" s="2" customFormat="1">
      <c r="A298" s="5" t="str">
        <f>A297</f>
        <v>MEESA</v>
      </c>
      <c r="B298" s="2" t="str">
        <f>B297</f>
        <v>SUDAN</v>
      </c>
      <c r="C298" s="2" t="s">
        <v>109</v>
      </c>
      <c r="D298" s="224" t="e">
        <v>#N/A</v>
      </c>
      <c r="E298" s="227" t="e">
        <v>#N/A</v>
      </c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</row>
    <row r="299" spans="1:16" s="2" customFormat="1">
      <c r="A299" s="5" t="s">
        <v>18</v>
      </c>
      <c r="B299" s="2" t="s">
        <v>43</v>
      </c>
      <c r="C299" s="2" t="s">
        <v>110</v>
      </c>
      <c r="D299" s="224" t="e">
        <v>#N/A</v>
      </c>
      <c r="E299" s="227" t="e">
        <v>#N/A</v>
      </c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</row>
    <row r="300" spans="1:16" s="2" customFormat="1">
      <c r="A300" s="5" t="s">
        <v>18</v>
      </c>
      <c r="B300" s="2" t="s">
        <v>43</v>
      </c>
      <c r="C300" s="2" t="s">
        <v>111</v>
      </c>
      <c r="D300" s="224" t="e">
        <v>#N/A</v>
      </c>
      <c r="E300" s="227" t="e">
        <v>#N/A</v>
      </c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</row>
    <row r="301" spans="1:16" s="2" customFormat="1">
      <c r="A301" s="5" t="s">
        <v>18</v>
      </c>
      <c r="B301" s="2" t="s">
        <v>43</v>
      </c>
      <c r="C301" s="2" t="s">
        <v>112</v>
      </c>
      <c r="D301" s="224" t="e">
        <v>#N/A</v>
      </c>
      <c r="E301" s="227" t="e">
        <v>#N/A</v>
      </c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</row>
    <row r="302" spans="1:16" s="2" customFormat="1">
      <c r="A302" s="5" t="s">
        <v>18</v>
      </c>
      <c r="B302" s="2" t="s">
        <v>43</v>
      </c>
      <c r="C302" s="2" t="s">
        <v>113</v>
      </c>
      <c r="D302" s="224" t="e">
        <v>#N/A</v>
      </c>
      <c r="E302" s="227" t="e">
        <v>#N/A</v>
      </c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</row>
    <row r="303" spans="1:16" s="2" customFormat="1">
      <c r="A303" s="5" t="s">
        <v>18</v>
      </c>
      <c r="B303" s="2" t="s">
        <v>43</v>
      </c>
      <c r="C303" s="2" t="s">
        <v>114</v>
      </c>
      <c r="D303" s="224" t="e">
        <v>#N/A</v>
      </c>
      <c r="E303" s="227" t="e">
        <v>#N/A</v>
      </c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</row>
    <row r="304" spans="1:16" s="2" customFormat="1">
      <c r="A304" s="5" t="s">
        <v>18</v>
      </c>
      <c r="B304" s="2" t="s">
        <v>44</v>
      </c>
      <c r="C304" s="2" t="s">
        <v>108</v>
      </c>
      <c r="D304" s="224">
        <v>6</v>
      </c>
      <c r="E304" s="227">
        <v>3</v>
      </c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</row>
    <row r="305" spans="1:16" s="2" customFormat="1">
      <c r="A305" s="5" t="s">
        <v>18</v>
      </c>
      <c r="B305" s="2" t="s">
        <v>44</v>
      </c>
      <c r="C305" s="2" t="s">
        <v>109</v>
      </c>
      <c r="D305" s="224">
        <v>0</v>
      </c>
      <c r="E305" s="227">
        <v>1</v>
      </c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</row>
    <row r="306" spans="1:16" s="2" customFormat="1">
      <c r="A306" s="5" t="str">
        <f>A305</f>
        <v>MEESA</v>
      </c>
      <c r="B306" s="2" t="str">
        <f>B305</f>
        <v>TANZANIA</v>
      </c>
      <c r="C306" s="2" t="s">
        <v>110</v>
      </c>
      <c r="D306" s="224">
        <v>0</v>
      </c>
      <c r="E306" s="227">
        <v>0</v>
      </c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</row>
    <row r="307" spans="1:16" s="2" customFormat="1">
      <c r="A307" s="5" t="s">
        <v>18</v>
      </c>
      <c r="B307" s="2" t="s">
        <v>44</v>
      </c>
      <c r="C307" s="2" t="s">
        <v>111</v>
      </c>
      <c r="D307" s="224">
        <v>0</v>
      </c>
      <c r="E307" s="227">
        <v>0</v>
      </c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spans="1:16" s="2" customFormat="1">
      <c r="A308" s="5" t="s">
        <v>18</v>
      </c>
      <c r="B308" s="2" t="s">
        <v>44</v>
      </c>
      <c r="C308" s="2" t="s">
        <v>112</v>
      </c>
      <c r="D308" s="224">
        <v>0</v>
      </c>
      <c r="E308" s="227">
        <v>0</v>
      </c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spans="1:16" s="2" customFormat="1">
      <c r="A309" s="5" t="s">
        <v>18</v>
      </c>
      <c r="B309" s="2" t="s">
        <v>44</v>
      </c>
      <c r="C309" s="2" t="s">
        <v>113</v>
      </c>
      <c r="D309" s="224">
        <v>0</v>
      </c>
      <c r="E309" s="227">
        <v>0</v>
      </c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spans="1:16" s="2" customFormat="1">
      <c r="A310" s="5" t="s">
        <v>18</v>
      </c>
      <c r="B310" s="2" t="s">
        <v>44</v>
      </c>
      <c r="C310" s="2" t="s">
        <v>114</v>
      </c>
      <c r="D310" s="224">
        <v>0</v>
      </c>
      <c r="E310" s="227">
        <v>0</v>
      </c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</row>
    <row r="311" spans="1:16" s="2" customFormat="1">
      <c r="A311" s="5" t="s">
        <v>17</v>
      </c>
      <c r="B311" s="2" t="s">
        <v>31</v>
      </c>
      <c r="C311" s="2" t="s">
        <v>108</v>
      </c>
      <c r="D311" s="224" t="e">
        <v>#N/A</v>
      </c>
      <c r="E311" s="227" t="e">
        <v>#N/A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1:16" s="2" customFormat="1">
      <c r="A312" s="5" t="s">
        <v>17</v>
      </c>
      <c r="B312" s="2" t="s">
        <v>31</v>
      </c>
      <c r="C312" s="2" t="s">
        <v>109</v>
      </c>
      <c r="D312" s="224" t="e">
        <v>#N/A</v>
      </c>
      <c r="E312" s="227" t="e">
        <v>#N/A</v>
      </c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</row>
    <row r="313" spans="1:16" s="2" customFormat="1">
      <c r="A313" s="5" t="s">
        <v>17</v>
      </c>
      <c r="B313" s="2" t="s">
        <v>31</v>
      </c>
      <c r="C313" s="2" t="s">
        <v>110</v>
      </c>
      <c r="D313" s="224" t="e">
        <v>#N/A</v>
      </c>
      <c r="E313" s="227" t="e">
        <v>#N/A</v>
      </c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</row>
    <row r="314" spans="1:16" s="2" customFormat="1">
      <c r="A314" s="5" t="str">
        <f>A313</f>
        <v>ARO</v>
      </c>
      <c r="B314" s="2" t="str">
        <f>B313</f>
        <v>THAILAND</v>
      </c>
      <c r="C314" s="2" t="s">
        <v>111</v>
      </c>
      <c r="D314" s="224" t="e">
        <v>#N/A</v>
      </c>
      <c r="E314" s="227" t="e">
        <v>#N/A</v>
      </c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</row>
    <row r="315" spans="1:16" s="2" customFormat="1">
      <c r="A315" s="5" t="s">
        <v>17</v>
      </c>
      <c r="B315" s="2" t="s">
        <v>31</v>
      </c>
      <c r="C315" s="2" t="s">
        <v>112</v>
      </c>
      <c r="D315" s="224" t="e">
        <v>#N/A</v>
      </c>
      <c r="E315" s="227" t="e">
        <v>#N/A</v>
      </c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</row>
    <row r="316" spans="1:16" s="2" customFormat="1">
      <c r="A316" s="5" t="s">
        <v>17</v>
      </c>
      <c r="B316" s="2" t="s">
        <v>31</v>
      </c>
      <c r="C316" s="2" t="s">
        <v>113</v>
      </c>
      <c r="D316" s="224" t="e">
        <v>#N/A</v>
      </c>
      <c r="E316" s="227" t="e">
        <v>#N/A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1:16" s="2" customFormat="1">
      <c r="A317" s="5" t="s">
        <v>17</v>
      </c>
      <c r="B317" s="2" t="s">
        <v>31</v>
      </c>
      <c r="C317" s="2" t="s">
        <v>114</v>
      </c>
      <c r="D317" s="224" t="e">
        <v>#N/A</v>
      </c>
      <c r="E317" s="227" t="e">
        <v>#N/A</v>
      </c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</row>
    <row r="318" spans="1:16" s="2" customFormat="1">
      <c r="A318" s="5" t="s">
        <v>17</v>
      </c>
      <c r="B318" s="2" t="s">
        <v>32</v>
      </c>
      <c r="C318" s="2" t="s">
        <v>108</v>
      </c>
      <c r="D318" s="224">
        <v>14</v>
      </c>
      <c r="E318" s="227">
        <v>44</v>
      </c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</row>
    <row r="319" spans="1:16" s="2" customFormat="1">
      <c r="A319" s="5" t="str">
        <f>A318</f>
        <v>ARO</v>
      </c>
      <c r="B319" s="2" t="str">
        <f>B318</f>
        <v>TIMOR LESTE</v>
      </c>
      <c r="C319" s="2" t="s">
        <v>109</v>
      </c>
      <c r="D319" s="224">
        <v>20</v>
      </c>
      <c r="E319" s="227">
        <v>14</v>
      </c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</row>
    <row r="320" spans="1:16" s="2" customFormat="1">
      <c r="A320" s="5" t="s">
        <v>17</v>
      </c>
      <c r="B320" s="2" t="s">
        <v>32</v>
      </c>
      <c r="C320" s="2" t="s">
        <v>110</v>
      </c>
      <c r="D320" s="224">
        <v>18</v>
      </c>
      <c r="E320" s="227">
        <v>1</v>
      </c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</row>
    <row r="321" spans="1:16" s="2" customFormat="1">
      <c r="A321" s="5" t="s">
        <v>17</v>
      </c>
      <c r="B321" s="2" t="s">
        <v>32</v>
      </c>
      <c r="C321" s="2" t="s">
        <v>111</v>
      </c>
      <c r="D321" s="224">
        <v>6</v>
      </c>
      <c r="E321" s="227">
        <v>0</v>
      </c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spans="1:16" s="2" customFormat="1">
      <c r="A322" s="5" t="s">
        <v>17</v>
      </c>
      <c r="B322" s="2" t="s">
        <v>32</v>
      </c>
      <c r="C322" s="2" t="s">
        <v>112</v>
      </c>
      <c r="D322" s="224">
        <v>1</v>
      </c>
      <c r="E322" s="227">
        <v>0</v>
      </c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</row>
    <row r="323" spans="1:16" s="2" customFormat="1">
      <c r="A323" s="5" t="s">
        <v>17</v>
      </c>
      <c r="B323" s="2" t="s">
        <v>32</v>
      </c>
      <c r="C323" s="2" t="s">
        <v>113</v>
      </c>
      <c r="D323" s="224">
        <v>0</v>
      </c>
      <c r="E323" s="227">
        <v>0</v>
      </c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</row>
    <row r="324" spans="1:16" s="2" customFormat="1">
      <c r="A324" s="5" t="s">
        <v>17</v>
      </c>
      <c r="B324" s="2" t="s">
        <v>32</v>
      </c>
      <c r="C324" s="2" t="s">
        <v>114</v>
      </c>
      <c r="D324" s="224">
        <v>0</v>
      </c>
      <c r="E324" s="227">
        <v>0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1:16" s="2" customFormat="1">
      <c r="A325" s="5" t="s">
        <v>20</v>
      </c>
      <c r="B325" s="2" t="s">
        <v>72</v>
      </c>
      <c r="C325" s="2" t="s">
        <v>108</v>
      </c>
      <c r="D325" s="224">
        <v>257</v>
      </c>
      <c r="E325" s="227">
        <v>355</v>
      </c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</row>
    <row r="326" spans="1:16" s="2" customFormat="1">
      <c r="A326" s="5" t="s">
        <v>20</v>
      </c>
      <c r="B326" s="2" t="s">
        <v>72</v>
      </c>
      <c r="C326" s="2" t="s">
        <v>109</v>
      </c>
      <c r="D326" s="224">
        <v>110</v>
      </c>
      <c r="E326" s="227">
        <v>127</v>
      </c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</row>
    <row r="327" spans="1:16" s="2" customFormat="1">
      <c r="A327" s="5" t="str">
        <f>A326</f>
        <v>WARO</v>
      </c>
      <c r="B327" s="2" t="str">
        <f>B326</f>
        <v>TOGO</v>
      </c>
      <c r="C327" s="2" t="s">
        <v>110</v>
      </c>
      <c r="D327" s="224">
        <v>34</v>
      </c>
      <c r="E327" s="227">
        <v>44</v>
      </c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</row>
    <row r="328" spans="1:16" s="2" customFormat="1">
      <c r="A328" s="5" t="s">
        <v>20</v>
      </c>
      <c r="B328" s="2" t="s">
        <v>72</v>
      </c>
      <c r="C328" s="2" t="s">
        <v>111</v>
      </c>
      <c r="D328" s="224">
        <v>0</v>
      </c>
      <c r="E328" s="227">
        <v>2</v>
      </c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</row>
    <row r="329" spans="1:16" s="2" customFormat="1">
      <c r="A329" s="5" t="s">
        <v>20</v>
      </c>
      <c r="B329" s="2" t="s">
        <v>72</v>
      </c>
      <c r="C329" s="2" t="s">
        <v>112</v>
      </c>
      <c r="D329" s="224">
        <v>0</v>
      </c>
      <c r="E329" s="227">
        <v>0</v>
      </c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</row>
    <row r="330" spans="1:16" s="2" customFormat="1">
      <c r="A330" s="5" t="s">
        <v>20</v>
      </c>
      <c r="B330" s="2" t="s">
        <v>72</v>
      </c>
      <c r="C330" s="2" t="s">
        <v>113</v>
      </c>
      <c r="D330" s="224">
        <v>0</v>
      </c>
      <c r="E330" s="227">
        <v>0</v>
      </c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</row>
    <row r="331" spans="1:16" s="2" customFormat="1">
      <c r="A331" s="5" t="s">
        <v>20</v>
      </c>
      <c r="B331" s="2" t="s">
        <v>72</v>
      </c>
      <c r="C331" s="2" t="s">
        <v>114</v>
      </c>
      <c r="D331" s="224">
        <v>0</v>
      </c>
      <c r="E331" s="227">
        <v>0</v>
      </c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</row>
    <row r="332" spans="1:16" s="2" customFormat="1">
      <c r="A332" s="5" t="s">
        <v>18</v>
      </c>
      <c r="B332" s="2" t="s">
        <v>45</v>
      </c>
      <c r="C332" s="2" t="s">
        <v>108</v>
      </c>
      <c r="D332" s="224">
        <v>112</v>
      </c>
      <c r="E332" s="227">
        <v>367</v>
      </c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</row>
    <row r="333" spans="1:16" s="2" customFormat="1">
      <c r="A333" s="5" t="s">
        <v>18</v>
      </c>
      <c r="B333" s="2" t="s">
        <v>45</v>
      </c>
      <c r="C333" s="2" t="s">
        <v>109</v>
      </c>
      <c r="D333" s="224">
        <v>36</v>
      </c>
      <c r="E333" s="227">
        <v>200</v>
      </c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</row>
    <row r="334" spans="1:16" s="2" customFormat="1">
      <c r="A334" s="5" t="s">
        <v>18</v>
      </c>
      <c r="B334" s="2" t="s">
        <v>45</v>
      </c>
      <c r="C334" s="2" t="s">
        <v>110</v>
      </c>
      <c r="D334" s="224">
        <v>4</v>
      </c>
      <c r="E334" s="227">
        <v>63</v>
      </c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</row>
    <row r="335" spans="1:16" s="2" customFormat="1">
      <c r="A335" s="5" t="str">
        <f>A334</f>
        <v>MEESA</v>
      </c>
      <c r="B335" s="2" t="str">
        <f>B334</f>
        <v>UGANDA</v>
      </c>
      <c r="C335" s="2" t="s">
        <v>111</v>
      </c>
      <c r="D335" s="224">
        <v>0</v>
      </c>
      <c r="E335" s="227">
        <v>7</v>
      </c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</row>
    <row r="336" spans="1:16" s="2" customFormat="1">
      <c r="A336" s="5" t="s">
        <v>18</v>
      </c>
      <c r="B336" s="2" t="s">
        <v>45</v>
      </c>
      <c r="C336" s="2" t="s">
        <v>112</v>
      </c>
      <c r="D336" s="224">
        <v>0</v>
      </c>
      <c r="E336" s="227">
        <v>0</v>
      </c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</row>
    <row r="337" spans="1:16" s="2" customFormat="1">
      <c r="A337" s="5" t="s">
        <v>18</v>
      </c>
      <c r="B337" s="2" t="s">
        <v>45</v>
      </c>
      <c r="C337" s="2" t="s">
        <v>113</v>
      </c>
      <c r="D337" s="224">
        <v>0</v>
      </c>
      <c r="E337" s="227">
        <v>0</v>
      </c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</row>
    <row r="338" spans="1:16" s="2" customFormat="1">
      <c r="A338" s="5" t="s">
        <v>18</v>
      </c>
      <c r="B338" s="2" t="s">
        <v>45</v>
      </c>
      <c r="C338" s="2" t="s">
        <v>114</v>
      </c>
      <c r="D338" s="224">
        <v>0</v>
      </c>
      <c r="E338" s="227">
        <v>0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1:16" s="2" customFormat="1">
      <c r="A339" s="5" t="s">
        <v>17</v>
      </c>
      <c r="B339" s="2" t="s">
        <v>33</v>
      </c>
      <c r="C339" s="2" t="s">
        <v>108</v>
      </c>
      <c r="D339" s="224" t="e">
        <v>#N/A</v>
      </c>
      <c r="E339" s="227">
        <v>1</v>
      </c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</row>
    <row r="340" spans="1:16" s="2" customFormat="1">
      <c r="A340" s="5" t="s">
        <v>17</v>
      </c>
      <c r="B340" s="2" t="s">
        <v>33</v>
      </c>
      <c r="C340" s="2" t="s">
        <v>109</v>
      </c>
      <c r="D340" s="224" t="e">
        <v>#N/A</v>
      </c>
      <c r="E340" s="227">
        <v>0</v>
      </c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</row>
    <row r="341" spans="1:16" s="2" customFormat="1">
      <c r="A341" s="5" t="s">
        <v>17</v>
      </c>
      <c r="B341" s="2" t="s">
        <v>33</v>
      </c>
      <c r="C341" s="2" t="s">
        <v>110</v>
      </c>
      <c r="D341" s="224" t="e">
        <v>#N/A</v>
      </c>
      <c r="E341" s="227">
        <v>0</v>
      </c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</row>
    <row r="342" spans="1:16" s="2" customFormat="1">
      <c r="A342" s="5" t="str">
        <f>A341</f>
        <v>ARO</v>
      </c>
      <c r="B342" s="2" t="str">
        <f>B341</f>
        <v>VIETNAM</v>
      </c>
      <c r="C342" s="2" t="s">
        <v>111</v>
      </c>
      <c r="D342" s="224" t="e">
        <v>#N/A</v>
      </c>
      <c r="E342" s="227">
        <v>0</v>
      </c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</row>
    <row r="343" spans="1:16" s="2" customFormat="1">
      <c r="A343" s="5" t="s">
        <v>17</v>
      </c>
      <c r="B343" s="2" t="s">
        <v>33</v>
      </c>
      <c r="C343" s="2" t="s">
        <v>112</v>
      </c>
      <c r="D343" s="224" t="e">
        <v>#N/A</v>
      </c>
      <c r="E343" s="227">
        <v>0</v>
      </c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</row>
    <row r="344" spans="1:16" s="2" customFormat="1">
      <c r="A344" s="5" t="s">
        <v>17</v>
      </c>
      <c r="B344" s="2" t="s">
        <v>33</v>
      </c>
      <c r="C344" s="2" t="s">
        <v>113</v>
      </c>
      <c r="D344" s="224" t="e">
        <v>#N/A</v>
      </c>
      <c r="E344" s="227">
        <v>0</v>
      </c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</row>
    <row r="345" spans="1:16" s="2" customFormat="1">
      <c r="A345" s="5" t="s">
        <v>17</v>
      </c>
      <c r="B345" s="2" t="s">
        <v>33</v>
      </c>
      <c r="C345" s="2" t="s">
        <v>114</v>
      </c>
      <c r="D345" s="224" t="e">
        <v>#N/A</v>
      </c>
      <c r="E345" s="227">
        <v>0</v>
      </c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spans="1:16" s="2" customFormat="1">
      <c r="A346" s="5" t="s">
        <v>18</v>
      </c>
      <c r="B346" s="2" t="s">
        <v>46</v>
      </c>
      <c r="C346" s="2" t="s">
        <v>108</v>
      </c>
      <c r="D346" s="224" t="e">
        <v>#N/A</v>
      </c>
      <c r="E346" s="227">
        <v>27</v>
      </c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spans="1:16" s="2" customFormat="1">
      <c r="A347" s="5" t="s">
        <v>18</v>
      </c>
      <c r="B347" s="2" t="s">
        <v>46</v>
      </c>
      <c r="C347" s="2" t="s">
        <v>109</v>
      </c>
      <c r="D347" s="224" t="e">
        <v>#N/A</v>
      </c>
      <c r="E347" s="227">
        <v>6</v>
      </c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spans="1:16" s="2" customFormat="1">
      <c r="A348" s="5" t="s">
        <v>18</v>
      </c>
      <c r="B348" s="2" t="s">
        <v>46</v>
      </c>
      <c r="C348" s="2" t="s">
        <v>110</v>
      </c>
      <c r="D348" s="224" t="e">
        <v>#N/A</v>
      </c>
      <c r="E348" s="227">
        <v>1</v>
      </c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</row>
    <row r="349" spans="1:16" s="2" customFormat="1">
      <c r="A349" s="5" t="s">
        <v>18</v>
      </c>
      <c r="B349" s="2" t="s">
        <v>46</v>
      </c>
      <c r="C349" s="2" t="s">
        <v>111</v>
      </c>
      <c r="D349" s="224" t="e">
        <v>#N/A</v>
      </c>
      <c r="E349" s="227">
        <v>0</v>
      </c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</row>
    <row r="350" spans="1:16" s="2" customFormat="1">
      <c r="A350" s="5" t="str">
        <f>A349</f>
        <v>MEESA</v>
      </c>
      <c r="B350" s="2" t="str">
        <f>B349</f>
        <v>ZAMBIA</v>
      </c>
      <c r="C350" s="2" t="s">
        <v>112</v>
      </c>
      <c r="D350" s="224" t="e">
        <v>#N/A</v>
      </c>
      <c r="E350" s="227">
        <v>0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1:16" s="2" customFormat="1">
      <c r="A351" s="5" t="s">
        <v>18</v>
      </c>
      <c r="B351" s="2" t="s">
        <v>46</v>
      </c>
      <c r="C351" s="2" t="s">
        <v>113</v>
      </c>
      <c r="D351" s="224" t="e">
        <v>#N/A</v>
      </c>
      <c r="E351" s="227">
        <v>0</v>
      </c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</row>
    <row r="352" spans="1:16" s="2" customFormat="1">
      <c r="A352" s="5" t="s">
        <v>18</v>
      </c>
      <c r="B352" s="2" t="s">
        <v>46</v>
      </c>
      <c r="C352" s="2" t="s">
        <v>114</v>
      </c>
      <c r="D352" s="224" t="e">
        <v>#N/A</v>
      </c>
      <c r="E352" s="227">
        <v>0</v>
      </c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</row>
    <row r="353" spans="1:16" s="2" customFormat="1">
      <c r="A353" s="5" t="s">
        <v>18</v>
      </c>
      <c r="B353" s="2" t="s">
        <v>47</v>
      </c>
      <c r="C353" s="2" t="s">
        <v>108</v>
      </c>
      <c r="D353" s="224">
        <v>433</v>
      </c>
      <c r="E353" s="227">
        <v>1881</v>
      </c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</row>
    <row r="354" spans="1:16" s="2" customFormat="1">
      <c r="A354" s="5" t="s">
        <v>18</v>
      </c>
      <c r="B354" s="2" t="s">
        <v>47</v>
      </c>
      <c r="C354" s="2" t="s">
        <v>109</v>
      </c>
      <c r="D354" s="224">
        <v>48</v>
      </c>
      <c r="E354" s="227">
        <v>355</v>
      </c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</row>
    <row r="355" spans="1:16" s="2" customFormat="1">
      <c r="A355" s="5" t="str">
        <f>A354</f>
        <v>MEESA</v>
      </c>
      <c r="B355" s="2" t="str">
        <f>B354</f>
        <v>ZIMBABWE</v>
      </c>
      <c r="C355" s="2" t="s">
        <v>110</v>
      </c>
      <c r="D355" s="224">
        <v>0</v>
      </c>
      <c r="E355" s="227">
        <v>71</v>
      </c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</row>
    <row r="356" spans="1:16" s="2" customFormat="1">
      <c r="A356" s="5" t="s">
        <v>18</v>
      </c>
      <c r="B356" s="2" t="s">
        <v>47</v>
      </c>
      <c r="C356" s="2" t="s">
        <v>111</v>
      </c>
      <c r="D356" s="224">
        <v>0</v>
      </c>
      <c r="E356" s="227">
        <v>42</v>
      </c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</row>
    <row r="357" spans="1:16" s="2" customFormat="1">
      <c r="A357" s="5" t="s">
        <v>18</v>
      </c>
      <c r="B357" s="2" t="s">
        <v>47</v>
      </c>
      <c r="C357" s="2" t="s">
        <v>112</v>
      </c>
      <c r="D357" s="224">
        <v>0</v>
      </c>
      <c r="E357" s="227">
        <v>4</v>
      </c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</row>
    <row r="358" spans="1:16" s="2" customFormat="1">
      <c r="A358" s="5" t="s">
        <v>18</v>
      </c>
      <c r="B358" s="2" t="s">
        <v>47</v>
      </c>
      <c r="C358" s="2" t="s">
        <v>113</v>
      </c>
      <c r="D358" s="224">
        <v>0</v>
      </c>
      <c r="E358" s="227">
        <v>0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1:16" s="2" customFormat="1">
      <c r="A359" s="5" t="s">
        <v>18</v>
      </c>
      <c r="B359" s="2" t="s">
        <v>47</v>
      </c>
      <c r="C359" s="2" t="s">
        <v>114</v>
      </c>
      <c r="D359" s="224">
        <v>0</v>
      </c>
      <c r="E359" s="227">
        <v>0</v>
      </c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</row>
    <row r="360" spans="1:16" s="2" customFormat="1">
      <c r="A360" s="6"/>
      <c r="B360" s="7"/>
      <c r="D360" s="224"/>
      <c r="E360" s="22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</row>
  </sheetData>
  <autoFilter ref="A2:P360" xr:uid="{3D6A1631-1CF1-4DD6-A38D-34C9D10B3503}"/>
  <conditionalFormatting sqref="A7:C7 A273:B273 F273:XFD273 F7:XFD7">
    <cfRule type="expression" dxfId="66" priority="161">
      <formula>$B7=#REF!</formula>
    </cfRule>
  </conditionalFormatting>
  <conditionalFormatting sqref="A58:B58 A287:B287 F58:XFD58 F287:XFD287 F11:XFD11 A10:B11">
    <cfRule type="expression" dxfId="65" priority="162">
      <formula>$B10=$B7</formula>
    </cfRule>
  </conditionalFormatting>
  <conditionalFormatting sqref="A4:C9 A354:C359 A347:C352 A340:C345 A333:C338 A326:C331 A319:C324 A312:C317 A305:C310 A298:C303 A291:C296 A284:C289 A277:C282 A270:C275 A263:C268 A256:C261 A249:C254 A242:C247 A235:C240 A228:C233 A221:C226 A214:C219 A207:C212 A200:C205 A193:C198 A186:C191 A179:C184 A172:C177 A165:C170 A158:C163 A151:C156 A144:C149 A137:C142 A130:C135 A123:C128 A116:C121 A109:C114 A102:C107 A95:C100 A88:C93 A81:C86 A74:C79 A67:C72 A60:C65 A53:C58 A46:C51 A39:C44 A32:C37 A25:C30 A11:C16 A18:C23 F25:XFD30 F4:XFD9 F32:XFD37 F39:XFD44 F46:XFD51 F53:XFD58 F60:XFD65 F67:XFD72 F74:XFD79 F81:XFD86 F88:XFD93 F95:XFD100 F102:XFD107 F109:XFD114 F116:XFD121 F123:XFD128 F130:XFD135 F137:XFD142 F144:XFD149 F151:XFD156 F158:XFD163 F165:XFD170 F172:XFD177 F179:XFD184 F186:XFD191 F193:XFD198 F200:XFD205 F207:XFD212 F214:XFD219 F221:XFD226 F228:XFD233 F235:XFD240 F242:XFD247 F249:XFD254 F256:XFD261 F263:XFD268 F270:XFD275 F277:XFD282 F284:XFD289 F291:XFD296 F298:XFD303 F305:XFD310 F312:XFD317 F319:XFD324 F326:XFD331 F333:XFD338 F340:XFD345 F347:XFD352 F354:XFD359 F11:XFD16 F18:XFD23">
    <cfRule type="expression" dxfId="64" priority="159">
      <formula>$B4=$B3</formula>
    </cfRule>
  </conditionalFormatting>
  <conditionalFormatting sqref="A20:B20 A27:B27 A35:B35 A41:B41 A49:B49 A55:B55 A68:B68 A76:B76 A83:B83 A91:B91 A96:B96 A105:B105 A111:B111 A118:B118 A124:B124 A131:B131 A140:B140 A148:B148 A153:B153 A160:B160 A168:B168 A175:B175 A182:B182 A188:B188 A195:B195 A202:B202 A209:B209 A215:B215 A222:B222 A230:B230 A237:B237 A245:B245 A251:B251 A258:B258 A265:B265 A273:B273 A279:B279 F20:XFD20 F27:XFD27 F35:XFD35 F41:XFD41 F49:XFD49 F55:XFD55 F68:XFD68 F140:XFD140 F131:XFD131 F124:XFD124 F118:XFD118 F111:XFD111 F105:XFD105 F96:XFD96 F91:XFD91 F83:XFD83 F76:XFD76 F209:XFD209 F202:XFD202 F195:XFD195 F188:XFD188 F182:XFD182 F175:XFD175 F168:XFD168 F160:XFD160 F153:XFD153 F148:XFD148 F279:XFD279 F273:XFD273 F265:XFD265 F258:XFD258 F251:XFD251 F245:XFD245 F237:XFD237 F230:XFD230 F222:XFD222 F215:XFD215 A293:B293 A299:B299 A307:B307 A315:B315 A320:B320 A328:B328 A336:B336 A343:B343 A351:B351 A356:B356 F10:XFD10">
    <cfRule type="expression" dxfId="63" priority="424">
      <formula>$B10=$B8</formula>
    </cfRule>
  </conditionalFormatting>
  <conditionalFormatting sqref="C14">
    <cfRule type="expression" dxfId="62" priority="105">
      <formula>$B14=#REF!</formula>
    </cfRule>
  </conditionalFormatting>
  <conditionalFormatting sqref="A289:B289">
    <cfRule type="expression" dxfId="61" priority="426">
      <formula>$B289=#REF!</formula>
    </cfRule>
  </conditionalFormatting>
  <conditionalFormatting sqref="C21">
    <cfRule type="expression" dxfId="60" priority="103">
      <formula>$B21=#REF!</formula>
    </cfRule>
  </conditionalFormatting>
  <conditionalFormatting sqref="C28">
    <cfRule type="expression" dxfId="59" priority="101">
      <formula>$B28=#REF!</formula>
    </cfRule>
  </conditionalFormatting>
  <conditionalFormatting sqref="C35">
    <cfRule type="expression" dxfId="58" priority="99">
      <formula>$B35=#REF!</formula>
    </cfRule>
  </conditionalFormatting>
  <conditionalFormatting sqref="C42">
    <cfRule type="expression" dxfId="57" priority="97">
      <formula>$B42=#REF!</formula>
    </cfRule>
  </conditionalFormatting>
  <conditionalFormatting sqref="C49">
    <cfRule type="expression" dxfId="56" priority="95">
      <formula>$B49=#REF!</formula>
    </cfRule>
  </conditionalFormatting>
  <conditionalFormatting sqref="C56">
    <cfRule type="expression" dxfId="55" priority="93">
      <formula>$B56=#REF!</formula>
    </cfRule>
  </conditionalFormatting>
  <conditionalFormatting sqref="C63">
    <cfRule type="expression" dxfId="54" priority="91">
      <formula>$B63=#REF!</formula>
    </cfRule>
  </conditionalFormatting>
  <conditionalFormatting sqref="C70">
    <cfRule type="expression" dxfId="53" priority="89">
      <formula>$B70=#REF!</formula>
    </cfRule>
  </conditionalFormatting>
  <conditionalFormatting sqref="C77">
    <cfRule type="expression" dxfId="52" priority="87">
      <formula>$B77=#REF!</formula>
    </cfRule>
  </conditionalFormatting>
  <conditionalFormatting sqref="C84">
    <cfRule type="expression" dxfId="51" priority="85">
      <formula>$B84=#REF!</formula>
    </cfRule>
  </conditionalFormatting>
  <conditionalFormatting sqref="C91">
    <cfRule type="expression" dxfId="50" priority="83">
      <formula>$B91=#REF!</formula>
    </cfRule>
  </conditionalFormatting>
  <conditionalFormatting sqref="C98">
    <cfRule type="expression" dxfId="49" priority="81">
      <formula>$B98=#REF!</formula>
    </cfRule>
  </conditionalFormatting>
  <conditionalFormatting sqref="C105">
    <cfRule type="expression" dxfId="48" priority="79">
      <formula>$B105=#REF!</formula>
    </cfRule>
  </conditionalFormatting>
  <conditionalFormatting sqref="C112">
    <cfRule type="expression" dxfId="47" priority="77">
      <formula>$B112=#REF!</formula>
    </cfRule>
  </conditionalFormatting>
  <conditionalFormatting sqref="C119">
    <cfRule type="expression" dxfId="46" priority="75">
      <formula>$B119=#REF!</formula>
    </cfRule>
  </conditionalFormatting>
  <conditionalFormatting sqref="C126">
    <cfRule type="expression" dxfId="45" priority="73">
      <formula>$B126=#REF!</formula>
    </cfRule>
  </conditionalFormatting>
  <conditionalFormatting sqref="C133">
    <cfRule type="expression" dxfId="44" priority="71">
      <formula>$B133=#REF!</formula>
    </cfRule>
  </conditionalFormatting>
  <conditionalFormatting sqref="C140">
    <cfRule type="expression" dxfId="43" priority="69">
      <formula>$B140=#REF!</formula>
    </cfRule>
  </conditionalFormatting>
  <conditionalFormatting sqref="C147">
    <cfRule type="expression" dxfId="42" priority="67">
      <formula>$B147=#REF!</formula>
    </cfRule>
  </conditionalFormatting>
  <conditionalFormatting sqref="C154">
    <cfRule type="expression" dxfId="41" priority="65">
      <formula>$B154=#REF!</formula>
    </cfRule>
  </conditionalFormatting>
  <conditionalFormatting sqref="C161">
    <cfRule type="expression" dxfId="40" priority="63">
      <formula>$B161=#REF!</formula>
    </cfRule>
  </conditionalFormatting>
  <conditionalFormatting sqref="C168">
    <cfRule type="expression" dxfId="39" priority="61">
      <formula>$B168=#REF!</formula>
    </cfRule>
  </conditionalFormatting>
  <conditionalFormatting sqref="C175">
    <cfRule type="expression" dxfId="38" priority="59">
      <formula>$B175=#REF!</formula>
    </cfRule>
  </conditionalFormatting>
  <conditionalFormatting sqref="C182">
    <cfRule type="expression" dxfId="37" priority="57">
      <formula>$B182=#REF!</formula>
    </cfRule>
  </conditionalFormatting>
  <conditionalFormatting sqref="C189">
    <cfRule type="expression" dxfId="36" priority="55">
      <formula>$B189=#REF!</formula>
    </cfRule>
  </conditionalFormatting>
  <conditionalFormatting sqref="C196">
    <cfRule type="expression" dxfId="35" priority="53">
      <formula>$B196=#REF!</formula>
    </cfRule>
  </conditionalFormatting>
  <conditionalFormatting sqref="C203">
    <cfRule type="expression" dxfId="34" priority="51">
      <formula>$B203=#REF!</formula>
    </cfRule>
  </conditionalFormatting>
  <conditionalFormatting sqref="C210">
    <cfRule type="expression" dxfId="33" priority="49">
      <formula>$B210=#REF!</formula>
    </cfRule>
  </conditionalFormatting>
  <conditionalFormatting sqref="C217">
    <cfRule type="expression" dxfId="32" priority="47">
      <formula>$B217=#REF!</formula>
    </cfRule>
  </conditionalFormatting>
  <conditionalFormatting sqref="C224">
    <cfRule type="expression" dxfId="31" priority="45">
      <formula>$B224=#REF!</formula>
    </cfRule>
  </conditionalFormatting>
  <conditionalFormatting sqref="C231">
    <cfRule type="expression" dxfId="30" priority="43">
      <formula>$B231=#REF!</formula>
    </cfRule>
  </conditionalFormatting>
  <conditionalFormatting sqref="C238">
    <cfRule type="expression" dxfId="29" priority="41">
      <formula>$B238=#REF!</formula>
    </cfRule>
  </conditionalFormatting>
  <conditionalFormatting sqref="C245">
    <cfRule type="expression" dxfId="28" priority="39">
      <formula>$B245=#REF!</formula>
    </cfRule>
  </conditionalFormatting>
  <conditionalFormatting sqref="C252">
    <cfRule type="expression" dxfId="27" priority="37">
      <formula>$B252=#REF!</formula>
    </cfRule>
  </conditionalFormatting>
  <conditionalFormatting sqref="C259">
    <cfRule type="expression" dxfId="26" priority="35">
      <formula>$B259=#REF!</formula>
    </cfRule>
  </conditionalFormatting>
  <conditionalFormatting sqref="C266">
    <cfRule type="expression" dxfId="25" priority="33">
      <formula>$B266=#REF!</formula>
    </cfRule>
  </conditionalFormatting>
  <conditionalFormatting sqref="C273">
    <cfRule type="expression" dxfId="24" priority="31">
      <formula>$B273=#REF!</formula>
    </cfRule>
  </conditionalFormatting>
  <conditionalFormatting sqref="C280">
    <cfRule type="expression" dxfId="23" priority="29">
      <formula>$B280=#REF!</formula>
    </cfRule>
  </conditionalFormatting>
  <conditionalFormatting sqref="C287">
    <cfRule type="expression" dxfId="22" priority="27">
      <formula>$B287=#REF!</formula>
    </cfRule>
  </conditionalFormatting>
  <conditionalFormatting sqref="C294">
    <cfRule type="expression" dxfId="21" priority="25">
      <formula>$B293=#REF!</formula>
    </cfRule>
  </conditionalFormatting>
  <conditionalFormatting sqref="C360:XFD360 F345:XFD345 F348:XFD351 C348:C352 F338:XFD338 F341:XFD343 C341:C345 F330:XFD331 F334:XFD336 C334:C338 F322:XFD324 F327:XFD328 C327:C331 F317:XFD317 F320:XFD320 C320:C324 F309:XFD310 F313:XFD315 C313:C317 F301:XFD303 F306:XFD307 C306:C310 F295:XFD296 F299:XFD299 C299:C303 F292:XFD293 C292:C296 F355:XFD356 C355:C359 F358:XFD359">
    <cfRule type="expression" dxfId="20" priority="22">
      <formula>$B291=$B290</formula>
    </cfRule>
  </conditionalFormatting>
  <conditionalFormatting sqref="C301">
    <cfRule type="expression" dxfId="19" priority="23">
      <formula>$B300=#REF!</formula>
    </cfRule>
  </conditionalFormatting>
  <conditionalFormatting sqref="C308">
    <cfRule type="expression" dxfId="18" priority="21">
      <formula>$B307=#REF!</formula>
    </cfRule>
  </conditionalFormatting>
  <conditionalFormatting sqref="C315">
    <cfRule type="expression" dxfId="17" priority="19">
      <formula>$B314=#REF!</formula>
    </cfRule>
  </conditionalFormatting>
  <conditionalFormatting sqref="C322">
    <cfRule type="expression" dxfId="16" priority="17">
      <formula>$B321=#REF!</formula>
    </cfRule>
  </conditionalFormatting>
  <conditionalFormatting sqref="C329">
    <cfRule type="expression" dxfId="15" priority="15">
      <formula>$B328=#REF!</formula>
    </cfRule>
  </conditionalFormatting>
  <conditionalFormatting sqref="C336">
    <cfRule type="expression" dxfId="14" priority="13">
      <formula>$B335=#REF!</formula>
    </cfRule>
  </conditionalFormatting>
  <conditionalFormatting sqref="C343">
    <cfRule type="expression" dxfId="13" priority="11">
      <formula>$B342=#REF!</formula>
    </cfRule>
  </conditionalFormatting>
  <conditionalFormatting sqref="C350">
    <cfRule type="expression" dxfId="12" priority="9">
      <formula>$B349=#REF!</formula>
    </cfRule>
  </conditionalFormatting>
  <conditionalFormatting sqref="C289 F289:XFD289">
    <cfRule type="expression" dxfId="11" priority="462">
      <formula>#REF!=$B288</formula>
    </cfRule>
  </conditionalFormatting>
  <conditionalFormatting sqref="C357 B356 F344:XFD344 F337:XFD337 F329:XFD329 F321:XFD321 F316:XFD316 F308:XFD308 F300:XFD300 F294:XFD294 F352:XFD352 F357:XFD357">
    <cfRule type="expression" dxfId="10" priority="467">
      <formula>$B293=$B291</formula>
    </cfRule>
  </conditionalFormatting>
  <conditionalFormatting sqref="C357">
    <cfRule type="expression" dxfId="9" priority="7">
      <formula>$B356=#REF!</formula>
    </cfRule>
  </conditionalFormatting>
  <conditionalFormatting sqref="A3:XFD3 A10:C10 A353:C353 A346:C346 A339:C339 A332:C332 A325:C325 A318:C318 A311:C311 A304:C304 A297:C297 A290:C290 A283:C283 A276:C276 A269:C269 A262:C262 A255:C255 A248:C248 A241:C241 A234:C234 A227:C227 A220:C220 A213:C213 A206:C206 A199:C199 A192:C192 A185:C185 A178:C178 A171:C171 A164:C164 A157:C157 A150:C150 A143:C143 A136:C136 A129:C129 A122:C122 A115:C115 A108:C108 A101:C101 A94:C94 A87:C87 A80:C80 A73:C73 A66:C66 A59:C59 A52:C52 A45:C45 A38:C38 A31:C31 A24:C24 A17:C17 F17:XFD17 F24:XFD24 F10:XFD10 F31:XFD31 F38:XFD38 F45:XFD45 F52:XFD52 F59:XFD59 F66:XFD66 F73:XFD73 F80:XFD80 F87:XFD87 F94:XFD94 F101:XFD101 F108:XFD108 F115:XFD115 F122:XFD122 F129:XFD129 F136:XFD136 F143:XFD143 F150:XFD150 F157:XFD157 F164:XFD164 F171:XFD171 F178:XFD178 F185:XFD185 F192:XFD192 F199:XFD199 F206:XFD206 F213:XFD213 F220:XFD220 F227:XFD227 F234:XFD234 F241:XFD241 F248:XFD248 F255:XFD255 F262:XFD262 F269:XFD269 F276:XFD276 F283:XFD283 F290:XFD290 F297:XFD297 F304:XFD304 F311:XFD311 F318:XFD318 F325:XFD325 F332:XFD332 F339:XFD339 F346:XFD346 F353:XFD353 D4:E9">
    <cfRule type="expression" dxfId="8" priority="475">
      <formula>$B3=#REF!</formula>
    </cfRule>
  </conditionalFormatting>
  <conditionalFormatting sqref="C353 C346 C339 C332 C325 C318 C311 C304 C297 C290 F290:XFD290 F297:XFD297 F304:XFD304 F311:XFD311 F318:XFD318 F325:XFD325 F332:XFD332 F339:XFD339 F346:XFD346 F353:XFD353">
    <cfRule type="expression" dxfId="7" priority="479">
      <formula>#REF!=$B289</formula>
    </cfRule>
  </conditionalFormatting>
  <conditionalFormatting sqref="C354 C347 C340 C333 C326 C319 C312 C305 C298 C291 F291:XFD291 F298:XFD298 F305:XFD305 F312:XFD312 F319:XFD319 F326:XFD326 F333:XFD333 F340:XFD340 F347:XFD347 F354:XFD354">
    <cfRule type="expression" dxfId="6" priority="480">
      <formula>$B290=#REF!</formula>
    </cfRule>
  </conditionalFormatting>
  <conditionalFormatting sqref="B74:B79">
    <cfRule type="expression" dxfId="5" priority="484">
      <formula>$B74=$B66</formula>
    </cfRule>
  </conditionalFormatting>
  <conditionalFormatting sqref="B73">
    <cfRule type="expression" dxfId="4" priority="490">
      <formula>$B73=#REF!</formula>
    </cfRule>
  </conditionalFormatting>
  <conditionalFormatting sqref="A60:B60 F60:XFD60">
    <cfRule type="expression" dxfId="3" priority="494">
      <formula>$B60=#REF!</formula>
    </cfRule>
  </conditionalFormatting>
  <conditionalFormatting sqref="D10:D359">
    <cfRule type="expression" dxfId="2" priority="4">
      <formula>$B10=#REF!</formula>
    </cfRule>
  </conditionalFormatting>
  <conditionalFormatting sqref="E10:E37">
    <cfRule type="expression" dxfId="1" priority="2">
      <formula>$B10=#REF!</formula>
    </cfRule>
  </conditionalFormatting>
  <conditionalFormatting sqref="E38:E359">
    <cfRule type="expression" dxfId="0" priority="1">
      <formula>$B38=#REF!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310470771355458B079C0C3731D193" ma:contentTypeVersion="11" ma:contentTypeDescription="Create a new document." ma:contentTypeScope="" ma:versionID="b22cfa30147c9d0ed4b9bf80a0d5bd11">
  <xsd:schema xmlns:xsd="http://www.w3.org/2001/XMLSchema" xmlns:xs="http://www.w3.org/2001/XMLSchema" xmlns:p="http://schemas.microsoft.com/office/2006/metadata/properties" xmlns:ns2="00a05777-b551-40f3-9d1c-3f375f4df6cb" xmlns:ns3="235b21de-6bf2-4aa3-b0b0-84eaa77bc1df" targetNamespace="http://schemas.microsoft.com/office/2006/metadata/properties" ma:root="true" ma:fieldsID="fb1d2f6278f263ca2dad9ca4ee0363ae" ns2:_="" ns3:_="">
    <xsd:import namespace="00a05777-b551-40f3-9d1c-3f375f4df6cb"/>
    <xsd:import namespace="235b21de-6bf2-4aa3-b0b0-84eaa77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05777-b551-40f3-9d1c-3f375f4df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b21de-6bf2-4aa3-b0b0-84eaa77bc1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FC0777-D5CB-4D87-BD66-A61F4B11C987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235b21de-6bf2-4aa3-b0b0-84eaa77bc1df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00a05777-b551-40f3-9d1c-3f375f4df6cb"/>
  </ds:schemaRefs>
</ds:datastoreItem>
</file>

<file path=customXml/itemProps2.xml><?xml version="1.0" encoding="utf-8"?>
<ds:datastoreItem xmlns:ds="http://schemas.openxmlformats.org/officeDocument/2006/customXml" ds:itemID="{385C0DDE-0EFD-4134-82CF-2835B2812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05777-b551-40f3-9d1c-3f375f4df6cb"/>
    <ds:schemaRef ds:uri="235b21de-6bf2-4aa3-b0b0-84eaa77bc1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040990-939E-4CCE-AD7B-C7D9EE1BB2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DUPLICATE</vt:lpstr>
      <vt:lpstr>KPI Dashboard</vt:lpstr>
      <vt:lpstr>KPI summary graph</vt:lpstr>
      <vt:lpstr>KPI Training attendance</vt:lpstr>
      <vt:lpstr>KPI0 Assets reporting</vt:lpstr>
      <vt:lpstr>KPI1 Fleet asset</vt:lpstr>
      <vt:lpstr>KPI2 Drivers</vt:lpstr>
      <vt:lpstr>KPI3 Maintenance</vt:lpstr>
      <vt:lpstr>KPI4 Speeding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Nore, Coralie</dc:creator>
  <cp:keywords/>
  <dc:description/>
  <cp:lastModifiedBy>Ron Oldeboom</cp:lastModifiedBy>
  <cp:revision/>
  <dcterms:created xsi:type="dcterms:W3CDTF">2019-10-16T11:14:06Z</dcterms:created>
  <dcterms:modified xsi:type="dcterms:W3CDTF">2020-07-23T12:34:30Z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0x01010012310470771355458B079C0C3731D193</vt:lpwstr>
  </property>
</Properties>
</file>